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 tabRatio="725" firstSheet="8" activeTab="12"/>
  </bookViews>
  <sheets>
    <sheet name="01收支总表" sheetId="1" r:id="rId1"/>
    <sheet name="02部门收入总体情况表" sheetId="13" r:id="rId2"/>
    <sheet name="03部门支出总体情况表" sheetId="14" r:id="rId3"/>
    <sheet name="04财政拨款收支总表" sheetId="9" r:id="rId4"/>
    <sheet name="05收入总表" sheetId="8" r:id="rId5"/>
    <sheet name="06支出总表" sheetId="3" r:id="rId6"/>
    <sheet name="07一般公共预算支出" sheetId="4" r:id="rId7"/>
    <sheet name="08基本支出" sheetId="5" r:id="rId8"/>
    <sheet name="09三公" sheetId="6" r:id="rId9"/>
    <sheet name="10财政拨款机关运行经费表" sheetId="15" r:id="rId10"/>
    <sheet name="11政府性基金预算支出表" sheetId="10" r:id="rId11"/>
    <sheet name="12国有资本经营预算支出表" sheetId="11" r:id="rId12"/>
    <sheet name="13部门管理转移支付表" sheetId="12" r:id="rId13"/>
    <sheet name="14部门整体支出绩效目标表" sheetId="16" r:id="rId14"/>
    <sheet name="15项目支出绩效目标表" sheetId="17" r:id="rId15"/>
  </sheets>
  <definedNames>
    <definedName name="_xlnm.Print_Titles" localSheetId="0">'01收支总表'!$2:$5</definedName>
    <definedName name="_xlnm.Print_Titles" localSheetId="3">'04财政拨款收支总表'!$2:$4</definedName>
    <definedName name="_xlnm.Print_Titles" localSheetId="5">'06支出总表'!$2:$5</definedName>
    <definedName name="_xlnm.Print_Titles" localSheetId="6">'07一般公共预算支出'!$2:$5</definedName>
    <definedName name="_xlnm.Print_Area" localSheetId="6">'07一般公共预算支出'!$A$1:$E$55</definedName>
    <definedName name="_xlnm.Print_Area" localSheetId="7">'08基本支出'!$A$1:$C$29</definedName>
    <definedName name="_xlnm.Print_Area" localSheetId="11">'12国有资本经营预算支出表'!$A$1:$E$11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<sst xmlns="http://schemas.openxmlformats.org/spreadsheetml/2006/main" count="569" uniqueCount="376">
  <si>
    <t>附表1</t>
  </si>
  <si>
    <t>部门预算收支总体情况表</t>
  </si>
  <si>
    <t>单位：万元</t>
  </si>
  <si>
    <t>收     入</t>
  </si>
  <si>
    <t>支     出</t>
  </si>
  <si>
    <t>项目</t>
  </si>
  <si>
    <t>预算数</t>
  </si>
  <si>
    <t>一、一般公共预算收入</t>
  </si>
  <si>
    <t>（一）一般公共服务支出</t>
  </si>
  <si>
    <t xml:space="preserve">    其中：经费拨款</t>
  </si>
  <si>
    <t>（二）外交支出</t>
  </si>
  <si>
    <t xml:space="preserve">          非税收入</t>
  </si>
  <si>
    <t>（三）国防支出</t>
  </si>
  <si>
    <t>二、政府性基金收入</t>
  </si>
  <si>
    <t>（四）公共安全支出</t>
  </si>
  <si>
    <t>三、国有资本经营预算收入</t>
  </si>
  <si>
    <t>（五）教育支出</t>
  </si>
  <si>
    <t>四、教育专户收入</t>
  </si>
  <si>
    <t>（六）科学技术支出</t>
  </si>
  <si>
    <t>五、事业收入</t>
  </si>
  <si>
    <t>（七）文化旅游体育与传媒支出</t>
  </si>
  <si>
    <t>六、上级补助收入</t>
  </si>
  <si>
    <t>（八）社会保障和就业支出</t>
  </si>
  <si>
    <t>七、附属单位上缴收入</t>
  </si>
  <si>
    <t>（九）社会保险基金支出</t>
  </si>
  <si>
    <t>八、经营收入</t>
  </si>
  <si>
    <t>（十）卫生健康支出</t>
  </si>
  <si>
    <t>九、其他收入</t>
  </si>
  <si>
    <t>（十一）节能环保支出</t>
  </si>
  <si>
    <t>十、债务转贷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</si>
  <si>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</si>
  <si>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</si>
  <si>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</si>
  <si>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</si>
  <si>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</si>
  <si>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</si>
  <si>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</si>
  <si>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</si>
  <si>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</si>
  <si>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</si>
  <si>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（二十二）灾害防治及应急管理支出</t>
  </si>
  <si>
    <t>（二十三）国有资本经营预算支出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</si>
  <si>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</si>
  <si>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</si>
  <si>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</si>
  <si>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</si>
  <si>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</si>
  <si>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</si>
  <si>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</si>
  <si>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</si>
  <si>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</si>
  <si>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</si>
  <si>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</si>
  <si>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</si>
  <si>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</si>
  <si>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</si>
  <si>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</si>
  <si>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</si>
  <si>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</si>
  <si>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</si>
  <si>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</si>
  <si>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备注：无内容应公开空表并说明情况。</t>
  </si>
  <si>
    <r>
      <rPr>
        <sz val="11"/>
        <rFont val="宋体"/>
        <charset val="134"/>
      </rPr>
      <t>附表</t>
    </r>
    <r>
      <rPr>
        <sz val="11"/>
        <rFont val="Arial"/>
        <charset val="0"/>
      </rPr>
      <t>2</t>
    </r>
  </si>
  <si>
    <t>部门收入总体情况表</t>
  </si>
  <si>
    <t>**</t>
  </si>
  <si>
    <t>一、一般公共预算财政拨款收入</t>
  </si>
  <si>
    <t>二、政府性基金预算财政拨款收入</t>
  </si>
  <si>
    <r>
      <rPr>
        <sz val="9"/>
        <color rgb="FF000000"/>
        <rFont val="Nimbus Roman No9 L"/>
        <charset val="0"/>
      </rPr>
      <t> </t>
    </r>
    <r>
      <rPr>
        <sz val="9"/>
        <color rgb="FF000000"/>
        <rFont val="宋体"/>
        <charset val="134"/>
      </rPr>
      <t xml:space="preserve">       ……</t>
    </r>
  </si>
  <si>
    <t>四、教育专户核算</t>
  </si>
  <si>
    <t xml:space="preserve">        本年收入合计</t>
  </si>
  <si>
    <t xml:space="preserve">        收入合计</t>
  </si>
  <si>
    <t>附表3</t>
  </si>
  <si>
    <t>部门支出总体情况表</t>
  </si>
  <si>
    <t>功能分类科目</t>
  </si>
  <si>
    <t>支出合计</t>
  </si>
  <si>
    <t>基本支出</t>
  </si>
  <si>
    <t>项目支出</t>
  </si>
  <si>
    <t>上年结转</t>
  </si>
  <si>
    <t>总计</t>
  </si>
  <si>
    <t>2010301</t>
  </si>
  <si>
    <t>2010402</t>
  </si>
  <si>
    <t>2010404</t>
  </si>
  <si>
    <t>2010406</t>
  </si>
  <si>
    <t>2010408</t>
  </si>
  <si>
    <t>2010409</t>
  </si>
  <si>
    <t>2010499</t>
  </si>
  <si>
    <t>2010501</t>
  </si>
  <si>
    <t>2010507</t>
  </si>
  <si>
    <t>2060404</t>
  </si>
  <si>
    <t>2111407</t>
  </si>
  <si>
    <t>2149999</t>
  </si>
  <si>
    <t>2150899</t>
  </si>
  <si>
    <t>2220104</t>
  </si>
  <si>
    <t>2220115</t>
  </si>
  <si>
    <t>2220511</t>
  </si>
  <si>
    <t>2320303</t>
  </si>
  <si>
    <t>附表4</t>
  </si>
  <si>
    <t>财政拨款收支总体情况表</t>
  </si>
  <si>
    <t>四、事业收入</t>
  </si>
  <si>
    <t>五、上级补助收入</t>
  </si>
  <si>
    <t>附表5</t>
  </si>
  <si>
    <t>部门预算收入总表</t>
  </si>
  <si>
    <t>单位名称</t>
  </si>
  <si>
    <t>合计</t>
  </si>
  <si>
    <t>一般公共预算收入</t>
  </si>
  <si>
    <t>政府性基金预算收入</t>
  </si>
  <si>
    <t>国有资本经营预算收入</t>
  </si>
  <si>
    <t>财政专户收入</t>
  </si>
  <si>
    <t>事业收入</t>
  </si>
  <si>
    <t>上级补助收入</t>
  </si>
  <si>
    <t>附属单位上缴收入</t>
  </si>
  <si>
    <t>经营收入</t>
  </si>
  <si>
    <t>其他收入</t>
  </si>
  <si>
    <t>债务转贷</t>
  </si>
  <si>
    <t>经费拨款</t>
  </si>
  <si>
    <t>非税收入</t>
  </si>
  <si>
    <t>部门合计</t>
  </si>
  <si>
    <t>兰州新区经济发展局（统计局）</t>
  </si>
  <si>
    <t>附表6</t>
  </si>
  <si>
    <t>部门预算支出总表</t>
  </si>
  <si>
    <t>一般公共预算支出</t>
  </si>
  <si>
    <t>政府性基金预算支出</t>
  </si>
  <si>
    <t>国有资本经营预算支出</t>
  </si>
  <si>
    <t>单位2</t>
  </si>
  <si>
    <t>单位3</t>
  </si>
  <si>
    <t>单位4</t>
  </si>
  <si>
    <t>单位5</t>
  </si>
  <si>
    <r>
      <rPr>
        <sz val="9"/>
        <color indexed="8"/>
        <rFont val="宋体"/>
        <charset val="134"/>
      </rPr>
      <t xml:space="preserve">   </t>
    </r>
    <r>
      <rPr>
        <sz val="10"/>
        <color indexed="8"/>
        <rFont val="宋体"/>
        <charset val="134"/>
      </rPr>
      <t xml:space="preserve"> ......</t>
    </r>
  </si>
  <si>
    <t>附表7</t>
  </si>
  <si>
    <t>一般公共预算支出情况表</t>
  </si>
  <si>
    <t>科目编码</t>
  </si>
  <si>
    <t>科目名称</t>
  </si>
  <si>
    <t>一般公共服务支出</t>
  </si>
  <si>
    <t>政务办公厅（室）及相关机构事务</t>
  </si>
  <si>
    <t>行政运行</t>
  </si>
  <si>
    <t>发展与改革事务</t>
  </si>
  <si>
    <t>一般行政管理事务</t>
  </si>
  <si>
    <t>战略规划与实施</t>
  </si>
  <si>
    <t>社会事业发展规划</t>
  </si>
  <si>
    <t>物价管理</t>
  </si>
  <si>
    <t>事业运行</t>
  </si>
  <si>
    <t>其他发展与改革事务支出</t>
  </si>
  <si>
    <t>统计信息事务</t>
  </si>
  <si>
    <t>专业普查活动</t>
  </si>
  <si>
    <t>科学技术支出</t>
  </si>
  <si>
    <t>技术研究与开发</t>
  </si>
  <si>
    <t>科技成果转化与扩散</t>
  </si>
  <si>
    <t>社会保障和就业支出</t>
  </si>
  <si>
    <t>行政事业单位养老支出</t>
  </si>
  <si>
    <t>机关事业单位基本养老保险缴费支出</t>
  </si>
  <si>
    <t>其他社会保障和就业支出</t>
  </si>
  <si>
    <t>卫生健康支出</t>
  </si>
  <si>
    <t>行政单位医疗</t>
  </si>
  <si>
    <t>公务员医疗补助</t>
  </si>
  <si>
    <t>节能环保支出</t>
  </si>
  <si>
    <t>能源管理事务</t>
  </si>
  <si>
    <t>能源行业管理</t>
  </si>
  <si>
    <t>交通运输支出</t>
  </si>
  <si>
    <t>其他交通运输支出</t>
  </si>
  <si>
    <t>资源勘探工业信息等支出</t>
  </si>
  <si>
    <t>工业和信息化产业监管</t>
  </si>
  <si>
    <t>其他工业和信息化监管支出</t>
  </si>
  <si>
    <t>支持中小企业发展和管理支出</t>
  </si>
  <si>
    <t>其他资源勘探工业信息等支出</t>
  </si>
  <si>
    <t>住房保障支出</t>
  </si>
  <si>
    <t>住房改革支出</t>
  </si>
  <si>
    <t>住房公积金</t>
  </si>
  <si>
    <t>粮食物资储备支出</t>
  </si>
  <si>
    <t>粮油物资事务</t>
  </si>
  <si>
    <t>财务和审计支出</t>
  </si>
  <si>
    <t>粮食风险基金</t>
  </si>
  <si>
    <t>重要商品储备</t>
  </si>
  <si>
    <t>应急物资储备</t>
  </si>
  <si>
    <t>债务付息支出</t>
  </si>
  <si>
    <t>地方政府向国际组织借款付息支出</t>
  </si>
  <si>
    <t>附表8</t>
  </si>
  <si>
    <t>一般公共预算基本支出情况表</t>
  </si>
  <si>
    <t>经济分类科目</t>
  </si>
  <si>
    <t>一般公共预算基本支出</t>
  </si>
  <si>
    <t/>
  </si>
  <si>
    <t>301</t>
  </si>
  <si>
    <t>工资福利支出</t>
  </si>
  <si>
    <t>30101</t>
  </si>
  <si>
    <t xml:space="preserve">    基本工资</t>
  </si>
  <si>
    <t>含事业绩效</t>
  </si>
  <si>
    <t>30102</t>
  </si>
  <si>
    <t xml:space="preserve">    津贴补贴</t>
  </si>
  <si>
    <t>30103</t>
  </si>
  <si>
    <t xml:space="preserve">    奖金</t>
  </si>
  <si>
    <t xml:space="preserve">30108 </t>
  </si>
  <si>
    <t xml:space="preserve">    机关事业单位基本养老保险缴费</t>
  </si>
  <si>
    <t xml:space="preserve">30110 </t>
  </si>
  <si>
    <t xml:space="preserve">    职工基本医疗保险缴费</t>
  </si>
  <si>
    <t xml:space="preserve">30111 </t>
  </si>
  <si>
    <t xml:space="preserve">    公务员医疗补助缴费</t>
  </si>
  <si>
    <t>30112</t>
  </si>
  <si>
    <t xml:space="preserve">    其他社会保障缴费</t>
  </si>
  <si>
    <t xml:space="preserve">30113 </t>
  </si>
  <si>
    <t xml:space="preserve">    住房公积金</t>
  </si>
  <si>
    <t xml:space="preserve">302 </t>
  </si>
  <si>
    <t>商品和服务支出</t>
  </si>
  <si>
    <t>30201</t>
  </si>
  <si>
    <t xml:space="preserve">    办公费</t>
  </si>
  <si>
    <t>30202</t>
  </si>
  <si>
    <t xml:space="preserve">    印刷费</t>
  </si>
  <si>
    <t>30207</t>
  </si>
  <si>
    <t xml:space="preserve">    邮电费</t>
  </si>
  <si>
    <t>30211</t>
  </si>
  <si>
    <t xml:space="preserve">    差旅费</t>
  </si>
  <si>
    <t>30216</t>
  </si>
  <si>
    <t xml:space="preserve">    培训费</t>
  </si>
  <si>
    <t>30217</t>
  </si>
  <si>
    <t xml:space="preserve">    公务接待费</t>
  </si>
  <si>
    <t>30213</t>
  </si>
  <si>
    <t xml:space="preserve">    维修（护）费</t>
  </si>
  <si>
    <t>30214</t>
  </si>
  <si>
    <t xml:space="preserve">    租赁费</t>
  </si>
  <si>
    <t>30229</t>
  </si>
  <si>
    <t xml:space="preserve">    福利费</t>
  </si>
  <si>
    <t>30231</t>
  </si>
  <si>
    <t xml:space="preserve">    公务用车运行维护费</t>
  </si>
  <si>
    <t>30239</t>
  </si>
  <si>
    <t xml:space="preserve">    其他交通费用</t>
  </si>
  <si>
    <t>303</t>
  </si>
  <si>
    <t>对个人和家庭的补助</t>
  </si>
  <si>
    <t xml:space="preserve">30399 </t>
  </si>
  <si>
    <t xml:space="preserve">   其他对个人和家庭的补助支出</t>
  </si>
  <si>
    <t>附表9</t>
  </si>
  <si>
    <t>一般公共预算“三公”经费、会议费及培训费支出表</t>
  </si>
  <si>
    <t>“三公”经费</t>
  </si>
  <si>
    <t>会议费</t>
  </si>
  <si>
    <t>培训费</t>
  </si>
  <si>
    <t>因公出国（境）费用</t>
  </si>
  <si>
    <t>公务接待费</t>
  </si>
  <si>
    <t>公务用车购置和运行费</t>
  </si>
  <si>
    <t>公务用车购置费</t>
  </si>
  <si>
    <t>公务用车运行费</t>
  </si>
  <si>
    <r>
      <rPr>
        <sz val="9"/>
        <rFont val="宋体"/>
        <charset val="134"/>
      </rPr>
      <t xml:space="preserve">   </t>
    </r>
    <r>
      <rPr>
        <sz val="10"/>
        <color indexed="8"/>
        <rFont val="宋体"/>
        <charset val="134"/>
      </rPr>
      <t xml:space="preserve"> ......</t>
    </r>
  </si>
  <si>
    <t>附表10</t>
  </si>
  <si>
    <t>一般公共预算财政拨款机关运行经费表</t>
  </si>
  <si>
    <t>序号</t>
  </si>
  <si>
    <t>[30201]办公费</t>
  </si>
  <si>
    <t>[30202]印刷费</t>
  </si>
  <si>
    <t>[30205]水费</t>
  </si>
  <si>
    <t>[30206]电费</t>
  </si>
  <si>
    <t>[30207]邮电费</t>
  </si>
  <si>
    <t>[30208]取暖费</t>
  </si>
  <si>
    <t>[30209]物业管理费</t>
  </si>
  <si>
    <t>[30211]差旅费</t>
  </si>
  <si>
    <t>[30213]维修（护）费</t>
  </si>
  <si>
    <t>[30215]会议费</t>
  </si>
  <si>
    <t>[30218]专用材料费</t>
  </si>
  <si>
    <t>[30229]福利费</t>
  </si>
  <si>
    <t>[30231]公务用车运行维护费</t>
  </si>
  <si>
    <t>[30299]其他商品和服务支出</t>
  </si>
  <si>
    <t>[31002]办公设备购置</t>
  </si>
  <si>
    <t>附表11</t>
  </si>
  <si>
    <t>政府性基金预算支出表</t>
  </si>
  <si>
    <t>附表12</t>
  </si>
  <si>
    <t>国有资本经营预算资金预算支出情况表</t>
  </si>
  <si>
    <t>功能科目</t>
  </si>
  <si>
    <t>国有资本经营预算资金预算支出</t>
  </si>
  <si>
    <r>
      <rPr>
        <sz val="9"/>
        <color indexed="8"/>
        <rFont val="宋体"/>
        <charset val="134"/>
      </rPr>
      <t>基本支出</t>
    </r>
    <r>
      <rPr>
        <sz val="9"/>
        <color indexed="8"/>
        <rFont val="Arial"/>
        <charset val="0"/>
      </rPr>
      <t xml:space="preserve">	</t>
    </r>
  </si>
  <si>
    <t>附表13</t>
  </si>
  <si>
    <t>部门管理转移支付表</t>
  </si>
  <si>
    <t>一般公共预算项目支出</t>
  </si>
  <si>
    <t>政府性基金预算项目支出</t>
  </si>
  <si>
    <t>国有资本经营预算项目支出</t>
  </si>
  <si>
    <r>
      <rPr>
        <sz val="11"/>
        <color rgb="FF000000"/>
        <rFont val="宋体"/>
        <charset val="134"/>
      </rPr>
      <t>附表</t>
    </r>
    <r>
      <rPr>
        <sz val="11"/>
        <rFont val="Arial"/>
        <charset val="0"/>
      </rPr>
      <t>14</t>
    </r>
  </si>
  <si>
    <t>部门整体支出绩效目标表</t>
  </si>
  <si>
    <t>（2024年度）</t>
  </si>
  <si>
    <t>部门（单位）名称</t>
  </si>
  <si>
    <t>年度主要任务</t>
  </si>
  <si>
    <t>任务名称</t>
  </si>
  <si>
    <t>主要内容</t>
  </si>
  <si>
    <t>预算金额127970.12万元</t>
  </si>
  <si>
    <t>总额</t>
  </si>
  <si>
    <t>财政拨款</t>
  </si>
  <si>
    <t>其他资金</t>
  </si>
  <si>
    <t>任务1</t>
  </si>
  <si>
    <t>负责发展规划编制相关工作</t>
  </si>
  <si>
    <t>任务2</t>
  </si>
  <si>
    <t>负责稳经济政策落实相关工作</t>
  </si>
  <si>
    <t>任务3</t>
  </si>
  <si>
    <t>负责重点项目建设管理相关工作</t>
  </si>
  <si>
    <t>任务4</t>
  </si>
  <si>
    <t>负责经济数据统计与运行分析相关工作</t>
  </si>
  <si>
    <t>任务5</t>
  </si>
  <si>
    <t>负责粮食安全与保供稳价相关工作</t>
  </si>
  <si>
    <t>任务6</t>
  </si>
  <si>
    <t>负责能源管理相关工作</t>
  </si>
  <si>
    <t>任务7</t>
  </si>
  <si>
    <t>负责信用体系建设、营商环境改革发展相关工作</t>
  </si>
  <si>
    <t>任务8</t>
  </si>
  <si>
    <t>负责移民搬迁安置相关工作</t>
  </si>
  <si>
    <t>金额合计</t>
  </si>
  <si>
    <t>年度总体目标</t>
  </si>
  <si>
    <t>目标1：负责发展规划编制相关工作</t>
  </si>
  <si>
    <t>目标2：负责稳经济政策落实相关工作</t>
  </si>
  <si>
    <t>目标3：负责重点项目建设管理相关工作</t>
  </si>
  <si>
    <t>目标4：负责经济数据统计与运行分析相关工作</t>
  </si>
  <si>
    <t>目标5：负责粮食安全与保供稳价相关工作</t>
  </si>
  <si>
    <t>目标6：负责能源管理相关工作</t>
  </si>
  <si>
    <t>目标7：负责信用体系建设相关工作</t>
  </si>
  <si>
    <t>目标8：负责营商环境改革发展相关工作</t>
  </si>
  <si>
    <t>目标9：负责移民搬迁安置相关工作</t>
  </si>
  <si>
    <t>年度绩效指标</t>
  </si>
  <si>
    <t>一级指标</t>
  </si>
  <si>
    <t>二级指标</t>
  </si>
  <si>
    <t>三级指标</t>
  </si>
  <si>
    <t>指标值</t>
  </si>
  <si>
    <t>产出指标</t>
  </si>
  <si>
    <t>数量指标</t>
  </si>
  <si>
    <t>保障机关运行数</t>
  </si>
  <si>
    <t>1个</t>
  </si>
  <si>
    <t>责任领域内预算项目管理数</t>
  </si>
  <si>
    <r>
      <rPr>
        <sz val="12"/>
        <color rgb="FF000000"/>
        <rFont val="Arial"/>
        <charset val="0"/>
      </rPr>
      <t>41</t>
    </r>
    <r>
      <rPr>
        <sz val="12"/>
        <color rgb="FF000000"/>
        <rFont val="宋体"/>
        <charset val="134"/>
      </rPr>
      <t>个</t>
    </r>
  </si>
  <si>
    <t>质量指标</t>
  </si>
  <si>
    <t>保障单位各科室日常运行情况</t>
  </si>
  <si>
    <t>正常运行</t>
  </si>
  <si>
    <t>责任领域内预算资金执行率</t>
  </si>
  <si>
    <t>≥90%</t>
  </si>
  <si>
    <t>“三公”经费控制率</t>
  </si>
  <si>
    <t>≤100%</t>
  </si>
  <si>
    <t>时效指标</t>
  </si>
  <si>
    <t>保障机关运行情况</t>
  </si>
  <si>
    <t>保障</t>
  </si>
  <si>
    <t>责任领域内工作完成情况</t>
  </si>
  <si>
    <t>及时</t>
  </si>
  <si>
    <t>成本指标</t>
  </si>
  <si>
    <t>合理控制一般公共预算支出</t>
  </si>
  <si>
    <t>合理控制</t>
  </si>
  <si>
    <t>有效控制三公经费支出</t>
  </si>
  <si>
    <t>有效控制</t>
  </si>
  <si>
    <t>效益指标</t>
  </si>
  <si>
    <t>经济效益指标</t>
  </si>
  <si>
    <t>指标1：增强新区综合经济实力</t>
  </si>
  <si>
    <t>增强</t>
  </si>
  <si>
    <t>指标2：稳定市场价格</t>
  </si>
  <si>
    <t>稳定</t>
  </si>
  <si>
    <t>社会效益指标</t>
  </si>
  <si>
    <t>指标1：推动新区经济社会高质量发展</t>
  </si>
  <si>
    <t>推动</t>
  </si>
  <si>
    <t>指标2：改善新区中小企业营商环境</t>
  </si>
  <si>
    <t>改善</t>
  </si>
  <si>
    <t>生态效益指标</t>
  </si>
  <si>
    <t>指标1：降低经济发展对新区生态环境的不良影响</t>
  </si>
  <si>
    <t>降低</t>
  </si>
  <si>
    <t>指标2：优化新区营山环境</t>
  </si>
  <si>
    <t>优化</t>
  </si>
  <si>
    <t>可持续影响指标</t>
  </si>
  <si>
    <t>指标1：持续推动新区经济社会高质量发展</t>
  </si>
  <si>
    <t>持续</t>
  </si>
  <si>
    <t>指标2：持续优化新区营山环境</t>
  </si>
  <si>
    <t>满意度</t>
  </si>
  <si>
    <t>服务对象满意度指标</t>
  </si>
  <si>
    <t>指标1：服务对象满意度</t>
  </si>
  <si>
    <r>
      <rPr>
        <sz val="11"/>
        <color rgb="FF000000"/>
        <rFont val="宋体"/>
        <charset val="134"/>
      </rPr>
      <t>附表</t>
    </r>
    <r>
      <rPr>
        <sz val="11"/>
        <rFont val="Arial"/>
        <charset val="0"/>
      </rPr>
      <t>15</t>
    </r>
  </si>
  <si>
    <t>项目支出绩效目标表</t>
  </si>
  <si>
    <t>项目名称</t>
  </si>
  <si>
    <t>主管部门及代码</t>
  </si>
  <si>
    <t>实施单位</t>
  </si>
  <si>
    <t>项目资金</t>
  </si>
  <si>
    <t>年度资金总额：</t>
  </si>
  <si>
    <t>（万元）</t>
  </si>
  <si>
    <t>其中：当年财政拨款</t>
  </si>
  <si>
    <t>上年结转资金</t>
  </si>
  <si>
    <t>总</t>
  </si>
  <si>
    <t>目标1：</t>
  </si>
  <si>
    <t>体</t>
  </si>
  <si>
    <t>目标2：</t>
  </si>
  <si>
    <t>目</t>
  </si>
  <si>
    <t>目标3：</t>
  </si>
  <si>
    <t>标</t>
  </si>
  <si>
    <t>绩效指标</t>
  </si>
  <si>
    <t>满意度指标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</si>
</sst>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(#,##0.00\)"/>
    <numFmt numFmtId="177" formatCode="0.00_ "/>
    <numFmt numFmtId="178" formatCode="0.00_);[Red]\(0.00\)"/>
  </numFmts>
  <fonts count="67">
    <font>
      <sz val="10"/>
      <name val="Arial"/>
      <charset val="0"/>
    </font>
    <font>
      <sz val="11"/>
      <color rgb="FF000000"/>
      <name val="宋体"/>
      <charset val="134"/>
    </font>
    <font>
      <b/>
      <sz val="18"/>
      <name val="仿宋_GB2312"/>
      <charset val="134"/>
    </font>
    <font>
      <sz val="18"/>
      <name val="Arial"/>
      <charset val="0"/>
    </font>
    <font>
      <sz val="9"/>
      <name val="宋体"/>
      <charset val="134"/>
    </font>
    <font>
      <sz val="12"/>
      <color rgb="FF000000"/>
      <name val="宋体"/>
      <charset val="134"/>
      <scheme val="minor"/>
    </font>
    <font>
      <sz val="12"/>
      <color rgb="FF000000"/>
      <name val="宋体"/>
      <charset val="134"/>
    </font>
    <font>
      <sz val="12"/>
      <color rgb="FF000000"/>
      <name val="Arial"/>
      <charset val="0"/>
    </font>
    <font>
      <sz val="11"/>
      <color rgb="FF000000"/>
      <name val="Arial"/>
      <charset val="0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9"/>
      <name val="SimSun"/>
      <charset val="134"/>
    </font>
    <font>
      <b/>
      <sz val="19"/>
      <name val="SimSun"/>
      <charset val="134"/>
    </font>
    <font>
      <sz val="10"/>
      <name val="SimSun"/>
      <charset val="134"/>
    </font>
    <font>
      <sz val="9"/>
      <name val="仿宋_GB2312"/>
      <charset val="134"/>
    </font>
    <font>
      <sz val="12"/>
      <name val="宋体"/>
      <charset val="134"/>
    </font>
    <font>
      <sz val="9"/>
      <color indexed="8"/>
      <name val="Dialog"/>
      <charset val="0"/>
    </font>
    <font>
      <sz val="12"/>
      <color indexed="8"/>
      <name val="Dialog"/>
      <charset val="0"/>
    </font>
    <font>
      <b/>
      <sz val="18"/>
      <color indexed="8"/>
      <name val="宋体"/>
      <charset val="134"/>
    </font>
    <font>
      <b/>
      <sz val="9"/>
      <color indexed="8"/>
      <name val="Dialog"/>
      <charset val="0"/>
    </font>
    <font>
      <b/>
      <sz val="18"/>
      <color indexed="8"/>
      <name val="Dialog"/>
      <charset val="0"/>
    </font>
    <font>
      <sz val="18"/>
      <color indexed="8"/>
      <name val="Dialog"/>
      <charset val="0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Dialog"/>
      <charset val="0"/>
    </font>
    <font>
      <sz val="9"/>
      <color indexed="8"/>
      <name val="宋体"/>
      <charset val="134"/>
      <scheme val="minor"/>
    </font>
    <font>
      <b/>
      <sz val="9"/>
      <color indexed="8"/>
      <name val="宋体"/>
      <charset val="134"/>
    </font>
    <font>
      <b/>
      <sz val="9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b/>
      <sz val="18"/>
      <name val="宋体"/>
      <charset val="134"/>
      <scheme val="major"/>
    </font>
    <font>
      <sz val="16"/>
      <name val="仿宋_GB2312"/>
      <charset val="134"/>
    </font>
    <font>
      <sz val="9"/>
      <color rgb="FF000000"/>
      <name val="宋体"/>
      <charset val="134"/>
    </font>
    <font>
      <sz val="10"/>
      <name val="方正书宋_GBK"/>
      <charset val="134"/>
    </font>
    <font>
      <sz val="18"/>
      <color indexed="8"/>
      <name val="宋体"/>
      <charset val="134"/>
    </font>
    <font>
      <sz val="10"/>
      <name val="宋体"/>
      <charset val="134"/>
    </font>
    <font>
      <b/>
      <sz val="10"/>
      <name val="Arial"/>
      <charset val="0"/>
    </font>
    <font>
      <sz val="11"/>
      <color indexed="8"/>
      <name val="Calibri"/>
      <charset val="0"/>
    </font>
    <font>
      <sz val="9"/>
      <color rgb="FFFF0000"/>
      <name val="宋体"/>
      <charset val="134"/>
    </font>
    <font>
      <b/>
      <sz val="9"/>
      <color rgb="FF000000"/>
      <name val="宋体"/>
      <charset val="134"/>
    </font>
    <font>
      <b/>
      <sz val="18"/>
      <color rgb="FF000000"/>
      <name val="宋体"/>
      <charset val="134"/>
    </font>
    <font>
      <sz val="9"/>
      <color rgb="FF000000"/>
      <name val="Nimbus Roman No9 L"/>
      <charset val="0"/>
    </font>
    <font>
      <sz val="10"/>
      <color rgb="FFFF0000"/>
      <name val="Arial"/>
      <charset val="0"/>
    </font>
    <font>
      <b/>
      <sz val="18"/>
      <color rgb="FFFF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name val="Arial"/>
      <charset val="0"/>
    </font>
    <font>
      <sz val="9"/>
      <color indexed="8"/>
      <name val="Arial"/>
      <charset val="0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32">
    <border>
      <left/>
      <right/>
      <top/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0" fillId="2" borderId="23" applyNumberFormat="0" applyFont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9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0" borderId="25" applyNumberFormat="0" applyFill="0" applyAlignment="0" applyProtection="0">
      <alignment vertical="center"/>
    </xf>
    <xf numFmtId="0" fontId="53" fillId="0" borderId="26" applyNumberFormat="0" applyFill="0" applyAlignment="0" applyProtection="0">
      <alignment vertical="center"/>
    </xf>
    <xf numFmtId="0" fontId="53" fillId="0" borderId="0" applyNumberFormat="0" applyFill="0" applyBorder="0" applyAlignment="0" applyProtection="0">
      <alignment vertical="center"/>
    </xf>
    <xf numFmtId="0" fontId="54" fillId="3" borderId="27" applyNumberFormat="0" applyAlignment="0" applyProtection="0">
      <alignment vertical="center"/>
    </xf>
    <xf numFmtId="0" fontId="55" fillId="4" borderId="28" applyNumberFormat="0" applyAlignment="0" applyProtection="0">
      <alignment vertical="center"/>
    </xf>
    <xf numFmtId="0" fontId="56" fillId="4" borderId="27" applyNumberFormat="0" applyAlignment="0" applyProtection="0">
      <alignment vertical="center"/>
    </xf>
    <xf numFmtId="0" fontId="57" fillId="5" borderId="29" applyNumberFormat="0" applyAlignment="0" applyProtection="0">
      <alignment vertical="center"/>
    </xf>
    <xf numFmtId="0" fontId="58" fillId="0" borderId="30" applyNumberFormat="0" applyFill="0" applyAlignment="0" applyProtection="0">
      <alignment vertical="center"/>
    </xf>
    <xf numFmtId="0" fontId="59" fillId="0" borderId="31" applyNumberFormat="0" applyFill="0" applyAlignment="0" applyProtection="0">
      <alignment vertical="center"/>
    </xf>
    <xf numFmtId="0" fontId="60" fillId="6" borderId="0" applyNumberFormat="0" applyBorder="0" applyAlignment="0" applyProtection="0">
      <alignment vertical="center"/>
    </xf>
    <xf numFmtId="0" fontId="61" fillId="7" borderId="0" applyNumberFormat="0" applyBorder="0" applyAlignment="0" applyProtection="0">
      <alignment vertical="center"/>
    </xf>
    <xf numFmtId="0" fontId="62" fillId="8" borderId="0" applyNumberFormat="0" applyBorder="0" applyAlignment="0" applyProtection="0">
      <alignment vertical="center"/>
    </xf>
    <xf numFmtId="0" fontId="63" fillId="9" borderId="0" applyNumberFormat="0" applyBorder="0" applyAlignment="0" applyProtection="0">
      <alignment vertical="center"/>
    </xf>
    <xf numFmtId="0" fontId="64" fillId="1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3" fillId="12" borderId="0" applyNumberFormat="0" applyBorder="0" applyAlignment="0" applyProtection="0">
      <alignment vertical="center"/>
    </xf>
    <xf numFmtId="0" fontId="63" fillId="13" borderId="0" applyNumberFormat="0" applyBorder="0" applyAlignment="0" applyProtection="0">
      <alignment vertical="center"/>
    </xf>
    <xf numFmtId="0" fontId="64" fillId="7" borderId="0" applyNumberFormat="0" applyBorder="0" applyAlignment="0" applyProtection="0">
      <alignment vertical="center"/>
    </xf>
    <xf numFmtId="0" fontId="64" fillId="14" borderId="0" applyNumberFormat="0" applyBorder="0" applyAlignment="0" applyProtection="0">
      <alignment vertical="center"/>
    </xf>
    <xf numFmtId="0" fontId="63" fillId="14" borderId="0" applyNumberFormat="0" applyBorder="0" applyAlignment="0" applyProtection="0">
      <alignment vertical="center"/>
    </xf>
    <xf numFmtId="0" fontId="63" fillId="15" borderId="0" applyNumberFormat="0" applyBorder="0" applyAlignment="0" applyProtection="0">
      <alignment vertical="center"/>
    </xf>
    <xf numFmtId="0" fontId="64" fillId="6" borderId="0" applyNumberFormat="0" applyBorder="0" applyAlignment="0" applyProtection="0">
      <alignment vertical="center"/>
    </xf>
    <xf numFmtId="0" fontId="64" fillId="16" borderId="0" applyNumberFormat="0" applyBorder="0" applyAlignment="0" applyProtection="0">
      <alignment vertical="center"/>
    </xf>
    <xf numFmtId="0" fontId="63" fillId="16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4" fillId="18" borderId="0" applyNumberFormat="0" applyBorder="0" applyAlignment="0" applyProtection="0">
      <alignment vertical="center"/>
    </xf>
    <xf numFmtId="0" fontId="63" fillId="17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4" fillId="20" borderId="0" applyNumberFormat="0" applyBorder="0" applyAlignment="0" applyProtection="0">
      <alignment vertical="center"/>
    </xf>
    <xf numFmtId="0" fontId="64" fillId="11" borderId="0" applyNumberFormat="0" applyBorder="0" applyAlignment="0" applyProtection="0">
      <alignment vertical="center"/>
    </xf>
    <xf numFmtId="0" fontId="63" fillId="19" borderId="0" applyNumberFormat="0" applyBorder="0" applyAlignment="0" applyProtection="0">
      <alignment vertical="center"/>
    </xf>
    <xf numFmtId="0" fontId="63" fillId="21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64" fillId="22" borderId="0" applyNumberFormat="0" applyBorder="0" applyAlignment="0" applyProtection="0">
      <alignment vertical="center"/>
    </xf>
    <xf numFmtId="0" fontId="63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05">
    <xf numFmtId="0" fontId="0" fillId="0" borderId="0" xfId="0" applyFont="1" applyAlignment="1"/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justify" vertical="center" wrapText="1"/>
    </xf>
    <xf numFmtId="0" fontId="0" fillId="0" borderId="0" xfId="0" applyFont="1" applyBorder="1" applyAlignment="1"/>
    <xf numFmtId="0" fontId="0" fillId="0" borderId="6" xfId="0" applyFont="1" applyBorder="1" applyAlignment="1"/>
    <xf numFmtId="0" fontId="0" fillId="0" borderId="8" xfId="0" applyFont="1" applyBorder="1" applyAlignment="1"/>
    <xf numFmtId="0" fontId="0" fillId="0" borderId="3" xfId="0" applyFont="1" applyBorder="1" applyAlignment="1"/>
    <xf numFmtId="0" fontId="4" fillId="0" borderId="9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0" fillId="0" borderId="7" xfId="0" applyFont="1" applyBorder="1" applyAlignment="1"/>
    <xf numFmtId="0" fontId="0" fillId="0" borderId="7" xfId="0" applyFont="1" applyBorder="1">
      <alignment vertical="center"/>
    </xf>
    <xf numFmtId="0" fontId="5" fillId="0" borderId="10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8" fillId="0" borderId="10" xfId="0" applyFont="1" applyFill="1" applyBorder="1" applyAlignment="1">
      <alignment horizontal="left" vertical="center" wrapText="1"/>
    </xf>
    <xf numFmtId="0" fontId="10" fillId="0" borderId="10" xfId="0" applyFont="1" applyFill="1" applyBorder="1" applyAlignment="1">
      <alignment horizontal="center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8" fillId="0" borderId="12" xfId="0" applyFont="1" applyFill="1" applyBorder="1" applyAlignment="1">
      <alignment horizontal="left" vertical="center" wrapText="1"/>
    </xf>
    <xf numFmtId="9" fontId="11" fillId="0" borderId="10" xfId="0" applyNumberFormat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right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vertical="center" wrapText="1"/>
    </xf>
    <xf numFmtId="0" fontId="15" fillId="0" borderId="13" xfId="0" applyFont="1" applyFill="1" applyBorder="1" applyAlignment="1">
      <alignment horizontal="right" vertical="center" wrapText="1"/>
    </xf>
    <xf numFmtId="0" fontId="16" fillId="0" borderId="0" xfId="0" applyFont="1" applyAlignment="1">
      <alignment vertical="center"/>
    </xf>
    <xf numFmtId="0" fontId="17" fillId="0" borderId="0" xfId="0" applyFont="1" applyFill="1" applyAlignment="1"/>
    <xf numFmtId="0" fontId="4" fillId="0" borderId="0" xfId="0" applyFont="1" applyFill="1" applyAlignment="1"/>
    <xf numFmtId="0" fontId="18" fillId="0" borderId="0" xfId="0" applyFont="1" applyFill="1" applyBorder="1" applyAlignment="1">
      <alignment horizontal="left" vertical="center"/>
    </xf>
    <xf numFmtId="0" fontId="19" fillId="0" borderId="0" xfId="0" applyFont="1" applyFill="1" applyBorder="1" applyAlignment="1">
      <alignment horizontal="left" vertical="center"/>
    </xf>
    <xf numFmtId="49" fontId="20" fillId="0" borderId="0" xfId="0" applyNumberFormat="1" applyFont="1" applyFill="1" applyBorder="1" applyAlignment="1">
      <alignment horizontal="center" vertical="center"/>
    </xf>
    <xf numFmtId="49" fontId="21" fillId="0" borderId="0" xfId="0" applyNumberFormat="1" applyFont="1" applyFill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3" fillId="0" borderId="0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right" vertical="center"/>
    </xf>
    <xf numFmtId="49" fontId="24" fillId="0" borderId="14" xfId="0" applyNumberFormat="1" applyFont="1" applyFill="1" applyBorder="1" applyAlignment="1">
      <alignment horizontal="right" vertical="center"/>
    </xf>
    <xf numFmtId="49" fontId="19" fillId="0" borderId="14" xfId="0" applyNumberFormat="1" applyFont="1" applyFill="1" applyBorder="1" applyAlignment="1">
      <alignment horizontal="right" vertical="center"/>
    </xf>
    <xf numFmtId="0" fontId="19" fillId="0" borderId="0" xfId="0" applyFont="1" applyFill="1" applyBorder="1" applyAlignment="1">
      <alignment horizontal="right" vertical="center"/>
    </xf>
    <xf numFmtId="49" fontId="24" fillId="0" borderId="15" xfId="0" applyNumberFormat="1" applyFont="1" applyFill="1" applyBorder="1" applyAlignment="1">
      <alignment horizontal="center" vertical="center"/>
    </xf>
    <xf numFmtId="49" fontId="18" fillId="0" borderId="15" xfId="0" applyNumberFormat="1" applyFont="1" applyFill="1" applyBorder="1" applyAlignment="1">
      <alignment horizontal="center" vertical="center"/>
    </xf>
    <xf numFmtId="0" fontId="19" fillId="0" borderId="16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25" fillId="0" borderId="0" xfId="0" applyFont="1" applyFill="1" applyBorder="1" applyAlignment="1">
      <alignment horizontal="center" vertical="center"/>
    </xf>
    <xf numFmtId="49" fontId="26" fillId="0" borderId="15" xfId="0" applyNumberFormat="1" applyFont="1" applyFill="1" applyBorder="1" applyAlignment="1">
      <alignment horizontal="right" vertical="center"/>
    </xf>
    <xf numFmtId="49" fontId="21" fillId="0" borderId="15" xfId="0" applyNumberFormat="1" applyFont="1" applyFill="1" applyBorder="1" applyAlignment="1">
      <alignment horizontal="right" vertical="center"/>
    </xf>
    <xf numFmtId="4" fontId="19" fillId="0" borderId="15" xfId="0" applyNumberFormat="1" applyFont="1" applyFill="1" applyBorder="1" applyAlignment="1">
      <alignment horizontal="right" vertical="center"/>
    </xf>
    <xf numFmtId="0" fontId="26" fillId="0" borderId="16" xfId="0" applyFont="1" applyFill="1" applyBorder="1" applyAlignment="1">
      <alignment horizontal="left" vertical="center"/>
    </xf>
    <xf numFmtId="0" fontId="26" fillId="0" borderId="0" xfId="0" applyFont="1" applyFill="1" applyBorder="1" applyAlignment="1">
      <alignment horizontal="left" vertical="center"/>
    </xf>
    <xf numFmtId="0" fontId="21" fillId="0" borderId="15" xfId="0" applyFont="1" applyFill="1" applyBorder="1" applyAlignment="1">
      <alignment horizontal="left" vertical="center"/>
    </xf>
    <xf numFmtId="0" fontId="27" fillId="0" borderId="10" xfId="0" applyFont="1" applyFill="1" applyBorder="1" applyAlignment="1">
      <alignment horizontal="left" vertical="center"/>
    </xf>
    <xf numFmtId="0" fontId="21" fillId="0" borderId="17" xfId="0" applyFont="1" applyFill="1" applyBorder="1" applyAlignment="1">
      <alignment horizontal="left" vertical="center"/>
    </xf>
    <xf numFmtId="0" fontId="27" fillId="0" borderId="18" xfId="0" applyFont="1" applyFill="1" applyBorder="1" applyAlignment="1">
      <alignment horizontal="left" vertical="center"/>
    </xf>
    <xf numFmtId="4" fontId="19" fillId="0" borderId="17" xfId="0" applyNumberFormat="1" applyFont="1" applyFill="1" applyBorder="1" applyAlignment="1">
      <alignment horizontal="right" vertical="center"/>
    </xf>
    <xf numFmtId="0" fontId="19" fillId="0" borderId="16" xfId="0" applyFont="1" applyFill="1" applyBorder="1" applyAlignment="1">
      <alignment horizontal="left" vertical="center"/>
    </xf>
    <xf numFmtId="0" fontId="21" fillId="0" borderId="10" xfId="0" applyFont="1" applyFill="1" applyBorder="1" applyAlignment="1">
      <alignment horizontal="left" vertical="center"/>
    </xf>
    <xf numFmtId="4" fontId="19" fillId="0" borderId="10" xfId="0" applyNumberFormat="1" applyFont="1" applyFill="1" applyBorder="1" applyAlignment="1">
      <alignment horizontal="right" vertical="center"/>
    </xf>
    <xf numFmtId="0" fontId="17" fillId="0" borderId="10" xfId="0" applyFont="1" applyFill="1" applyBorder="1" applyAlignment="1"/>
    <xf numFmtId="0" fontId="11" fillId="0" borderId="0" xfId="0" applyFont="1" applyAlignment="1">
      <alignment vertical="center"/>
    </xf>
    <xf numFmtId="0" fontId="20" fillId="0" borderId="0" xfId="0" applyNumberFormat="1" applyFont="1" applyFill="1" applyBorder="1" applyAlignment="1">
      <alignment horizontal="center" vertical="center"/>
    </xf>
    <xf numFmtId="0" fontId="24" fillId="0" borderId="0" xfId="0" applyNumberFormat="1" applyFont="1" applyFill="1" applyBorder="1" applyAlignment="1">
      <alignment horizontal="right" vertical="center"/>
    </xf>
    <xf numFmtId="0" fontId="24" fillId="0" borderId="19" xfId="0" applyNumberFormat="1" applyFont="1" applyFill="1" applyBorder="1" applyAlignment="1">
      <alignment horizontal="center" vertical="center"/>
    </xf>
    <xf numFmtId="0" fontId="24" fillId="0" borderId="15" xfId="0" applyNumberFormat="1" applyFont="1" applyFill="1" applyBorder="1" applyAlignment="1">
      <alignment horizontal="center" vertical="center"/>
    </xf>
    <xf numFmtId="0" fontId="24" fillId="0" borderId="20" xfId="0" applyNumberFormat="1" applyFont="1" applyFill="1" applyBorder="1" applyAlignment="1">
      <alignment horizontal="center" vertical="center"/>
    </xf>
    <xf numFmtId="0" fontId="28" fillId="0" borderId="15" xfId="0" applyNumberFormat="1" applyFont="1" applyFill="1" applyBorder="1" applyAlignment="1">
      <alignment horizontal="center" vertical="center"/>
    </xf>
    <xf numFmtId="0" fontId="29" fillId="0" borderId="19" xfId="0" applyNumberFormat="1" applyFont="1" applyFill="1" applyBorder="1" applyAlignment="1">
      <alignment horizontal="left" vertical="center"/>
    </xf>
    <xf numFmtId="0" fontId="29" fillId="0" borderId="15" xfId="0" applyNumberFormat="1" applyFont="1" applyFill="1" applyBorder="1" applyAlignment="1">
      <alignment vertical="center"/>
    </xf>
    <xf numFmtId="176" fontId="29" fillId="0" borderId="15" xfId="0" applyNumberFormat="1" applyFont="1" applyFill="1" applyBorder="1" applyAlignment="1">
      <alignment horizontal="right" vertical="center"/>
    </xf>
    <xf numFmtId="176" fontId="29" fillId="0" borderId="15" xfId="0" applyNumberFormat="1" applyFont="1" applyFill="1" applyBorder="1" applyAlignment="1">
      <alignment horizontal="right" vertical="center" wrapText="1"/>
    </xf>
    <xf numFmtId="176" fontId="29" fillId="0" borderId="20" xfId="0" applyNumberFormat="1" applyFont="1" applyFill="1" applyBorder="1" applyAlignment="1">
      <alignment horizontal="right" vertical="center" wrapText="1"/>
    </xf>
    <xf numFmtId="0" fontId="28" fillId="0" borderId="19" xfId="0" applyNumberFormat="1" applyFont="1" applyFill="1" applyBorder="1" applyAlignment="1">
      <alignment horizontal="left" vertical="center"/>
    </xf>
    <xf numFmtId="176" fontId="24" fillId="0" borderId="15" xfId="0" applyNumberFormat="1" applyFont="1" applyFill="1" applyBorder="1" applyAlignment="1">
      <alignment horizontal="right" vertical="center"/>
    </xf>
    <xf numFmtId="176" fontId="24" fillId="0" borderId="15" xfId="0" applyNumberFormat="1" applyFont="1" applyFill="1" applyBorder="1" applyAlignment="1">
      <alignment horizontal="right" vertical="center" wrapText="1"/>
    </xf>
    <xf numFmtId="176" fontId="24" fillId="0" borderId="20" xfId="0" applyNumberFormat="1" applyFont="1" applyFill="1" applyBorder="1" applyAlignment="1">
      <alignment horizontal="right" vertical="center" wrapText="1"/>
    </xf>
    <xf numFmtId="0" fontId="24" fillId="0" borderId="19" xfId="0" applyNumberFormat="1" applyFont="1" applyFill="1" applyBorder="1" applyAlignment="1">
      <alignment horizontal="left" vertical="center"/>
    </xf>
    <xf numFmtId="0" fontId="24" fillId="0" borderId="15" xfId="0" applyNumberFormat="1" applyFont="1" applyFill="1" applyBorder="1" applyAlignment="1">
      <alignment vertical="center"/>
    </xf>
    <xf numFmtId="0" fontId="30" fillId="0" borderId="19" xfId="0" applyNumberFormat="1" applyFont="1" applyFill="1" applyBorder="1" applyAlignment="1">
      <alignment horizontal="left" vertical="center"/>
    </xf>
    <xf numFmtId="0" fontId="31" fillId="0" borderId="15" xfId="0" applyNumberFormat="1" applyFont="1" applyFill="1" applyBorder="1" applyAlignment="1">
      <alignment vertical="center"/>
    </xf>
    <xf numFmtId="0" fontId="29" fillId="0" borderId="19" xfId="0" applyNumberFormat="1" applyFont="1" applyFill="1" applyBorder="1" applyAlignment="1">
      <alignment vertical="center"/>
    </xf>
    <xf numFmtId="0" fontId="24" fillId="0" borderId="19" xfId="0" applyNumberFormat="1" applyFont="1" applyFill="1" applyBorder="1" applyAlignment="1">
      <alignment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11" fillId="0" borderId="0" xfId="0" applyFont="1" applyFill="1" applyBorder="1" applyAlignment="1">
      <alignment vertical="center"/>
    </xf>
    <xf numFmtId="0" fontId="32" fillId="0" borderId="0" xfId="0" applyFont="1" applyFill="1" applyBorder="1" applyAlignment="1">
      <alignment horizontal="center" vertical="center"/>
    </xf>
    <xf numFmtId="0" fontId="32" fillId="0" borderId="0" xfId="0" applyFont="1" applyFill="1" applyAlignment="1">
      <alignment horizontal="center"/>
    </xf>
    <xf numFmtId="0" fontId="33" fillId="0" borderId="0" xfId="0" applyFont="1" applyFill="1" applyBorder="1" applyAlignment="1">
      <alignment horizontal="center" vertical="center"/>
    </xf>
    <xf numFmtId="0" fontId="33" fillId="0" borderId="0" xfId="0" applyFont="1" applyFill="1" applyAlignment="1">
      <alignment horizontal="center"/>
    </xf>
    <xf numFmtId="0" fontId="34" fillId="0" borderId="10" xfId="0" applyFont="1" applyFill="1" applyBorder="1" applyAlignment="1">
      <alignment horizontal="center" vertical="center"/>
    </xf>
    <xf numFmtId="0" fontId="34" fillId="0" borderId="12" xfId="0" applyFont="1" applyFill="1" applyBorder="1" applyAlignment="1">
      <alignment horizontal="center" vertical="center"/>
    </xf>
    <xf numFmtId="0" fontId="34" fillId="0" borderId="11" xfId="0" applyFont="1" applyFill="1" applyBorder="1" applyAlignment="1">
      <alignment horizontal="center" vertical="center"/>
    </xf>
    <xf numFmtId="0" fontId="34" fillId="0" borderId="12" xfId="0" applyFont="1" applyFill="1" applyBorder="1" applyAlignment="1">
      <alignment horizontal="left" vertical="center"/>
    </xf>
    <xf numFmtId="0" fontId="34" fillId="0" borderId="10" xfId="0" applyFont="1" applyFill="1" applyBorder="1" applyAlignment="1">
      <alignment horizontal="right" vertical="center"/>
    </xf>
    <xf numFmtId="0" fontId="34" fillId="0" borderId="11" xfId="0" applyFont="1" applyFill="1" applyBorder="1" applyAlignment="1">
      <alignment horizontal="right" vertical="center" wrapText="1"/>
    </xf>
    <xf numFmtId="0" fontId="0" fillId="0" borderId="11" xfId="0" applyFont="1" applyFill="1" applyBorder="1">
      <alignment vertical="center"/>
    </xf>
    <xf numFmtId="0" fontId="35" fillId="0" borderId="0" xfId="0" applyFont="1" applyFill="1" applyAlignment="1"/>
    <xf numFmtId="0" fontId="0" fillId="0" borderId="0" xfId="0" applyFont="1" applyAlignment="1">
      <alignment wrapText="1"/>
    </xf>
    <xf numFmtId="0" fontId="20" fillId="0" borderId="0" xfId="0" applyNumberFormat="1" applyFont="1" applyFill="1" applyAlignment="1">
      <alignment horizontal="center" vertical="center"/>
    </xf>
    <xf numFmtId="0" fontId="24" fillId="0" borderId="19" xfId="0" applyNumberFormat="1" applyFont="1" applyFill="1" applyBorder="1" applyAlignment="1">
      <alignment horizontal="center" vertical="center" wrapText="1"/>
    </xf>
    <xf numFmtId="0" fontId="24" fillId="0" borderId="15" xfId="0" applyNumberFormat="1" applyFont="1" applyFill="1" applyBorder="1" applyAlignment="1">
      <alignment horizontal="center" vertical="center" wrapText="1"/>
    </xf>
    <xf numFmtId="0" fontId="24" fillId="0" borderId="15" xfId="0" applyNumberFormat="1" applyFont="1" applyFill="1" applyBorder="1" applyAlignment="1">
      <alignment vertical="center" wrapText="1"/>
    </xf>
    <xf numFmtId="0" fontId="24" fillId="0" borderId="19" xfId="0" applyNumberFormat="1" applyFont="1" applyFill="1" applyBorder="1" applyAlignment="1">
      <alignment vertical="center" wrapText="1"/>
    </xf>
    <xf numFmtId="0" fontId="4" fillId="0" borderId="19" xfId="0" applyNumberFormat="1" applyFont="1" applyFill="1" applyBorder="1" applyAlignment="1">
      <alignment vertical="center"/>
    </xf>
    <xf numFmtId="0" fontId="4" fillId="0" borderId="15" xfId="0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0" fontId="24" fillId="0" borderId="20" xfId="0" applyNumberFormat="1" applyFont="1" applyFill="1" applyBorder="1" applyAlignment="1">
      <alignment horizontal="center" vertical="center" wrapText="1"/>
    </xf>
    <xf numFmtId="0" fontId="29" fillId="0" borderId="20" xfId="0" applyNumberFormat="1" applyFont="1" applyFill="1" applyBorder="1" applyAlignment="1">
      <alignment vertical="center"/>
    </xf>
    <xf numFmtId="0" fontId="4" fillId="0" borderId="20" xfId="0" applyNumberFormat="1" applyFont="1" applyFill="1" applyBorder="1" applyAlignment="1">
      <alignment vertical="center"/>
    </xf>
    <xf numFmtId="49" fontId="36" fillId="0" borderId="0" xfId="0" applyNumberFormat="1" applyFont="1" applyFill="1" applyBorder="1" applyAlignment="1">
      <alignment horizontal="center" vertical="center"/>
    </xf>
    <xf numFmtId="0" fontId="24" fillId="0" borderId="11" xfId="0" applyNumberFormat="1" applyFont="1" applyFill="1" applyBorder="1" applyAlignment="1">
      <alignment horizontal="center" vertical="center"/>
    </xf>
    <xf numFmtId="49" fontId="24" fillId="0" borderId="19" xfId="0" applyNumberFormat="1" applyFont="1" applyFill="1" applyBorder="1" applyAlignment="1">
      <alignment horizontal="center" vertical="center"/>
    </xf>
    <xf numFmtId="49" fontId="29" fillId="0" borderId="19" xfId="0" applyNumberFormat="1" applyFont="1" applyFill="1" applyBorder="1" applyAlignment="1">
      <alignment vertical="center"/>
    </xf>
    <xf numFmtId="176" fontId="29" fillId="0" borderId="11" xfId="0" applyNumberFormat="1" applyFont="1" applyFill="1" applyBorder="1" applyAlignment="1">
      <alignment horizontal="right" vertical="center"/>
    </xf>
    <xf numFmtId="49" fontId="4" fillId="0" borderId="19" xfId="0" applyNumberFormat="1" applyFont="1" applyFill="1" applyBorder="1" applyAlignment="1">
      <alignment vertical="center"/>
    </xf>
    <xf numFmtId="176" fontId="4" fillId="0" borderId="11" xfId="0" applyNumberFormat="1" applyFont="1" applyFill="1" applyBorder="1" applyAlignment="1">
      <alignment horizontal="right" vertical="center"/>
    </xf>
    <xf numFmtId="0" fontId="37" fillId="0" borderId="0" xfId="0" applyFont="1" applyAlignment="1"/>
    <xf numFmtId="0" fontId="37" fillId="0" borderId="20" xfId="0" applyNumberFormat="1" applyFont="1" applyFill="1" applyBorder="1" applyAlignment="1">
      <alignment vertical="center"/>
    </xf>
    <xf numFmtId="176" fontId="24" fillId="0" borderId="11" xfId="0" applyNumberFormat="1" applyFont="1" applyFill="1" applyBorder="1" applyAlignment="1">
      <alignment horizontal="right" vertical="center"/>
    </xf>
    <xf numFmtId="0" fontId="38" fillId="0" borderId="0" xfId="0" applyFont="1" applyAlignment="1"/>
    <xf numFmtId="0" fontId="0" fillId="0" borderId="0" xfId="0" applyFont="1" applyAlignment="1">
      <alignment horizontal="center"/>
    </xf>
    <xf numFmtId="177" fontId="20" fillId="0" borderId="0" xfId="0" applyNumberFormat="1" applyFont="1" applyFill="1" applyBorder="1" applyAlignment="1">
      <alignment horizontal="center" vertical="center"/>
    </xf>
    <xf numFmtId="177" fontId="24" fillId="0" borderId="0" xfId="0" applyNumberFormat="1" applyFont="1" applyFill="1" applyBorder="1" applyAlignment="1">
      <alignment horizontal="center" vertical="center"/>
    </xf>
    <xf numFmtId="177" fontId="24" fillId="0" borderId="20" xfId="0" applyNumberFormat="1" applyFont="1" applyFill="1" applyBorder="1" applyAlignment="1">
      <alignment horizontal="center" vertical="center"/>
    </xf>
    <xf numFmtId="0" fontId="24" fillId="0" borderId="17" xfId="0" applyNumberFormat="1" applyFont="1" applyFill="1" applyBorder="1" applyAlignment="1">
      <alignment horizontal="center" vertical="center"/>
    </xf>
    <xf numFmtId="0" fontId="24" fillId="0" borderId="21" xfId="0" applyNumberFormat="1" applyFont="1" applyFill="1" applyBorder="1" applyAlignment="1">
      <alignment horizontal="center" vertical="center"/>
    </xf>
    <xf numFmtId="0" fontId="28" fillId="0" borderId="10" xfId="0" applyNumberFormat="1" applyFont="1" applyFill="1" applyBorder="1" applyAlignment="1">
      <alignment horizontal="center" vertical="center"/>
    </xf>
    <xf numFmtId="176" fontId="29" fillId="0" borderId="10" xfId="0" applyNumberFormat="1" applyFont="1" applyFill="1" applyBorder="1" applyAlignment="1">
      <alignment horizontal="center" vertical="center"/>
    </xf>
    <xf numFmtId="177" fontId="28" fillId="0" borderId="21" xfId="0" applyNumberFormat="1" applyFont="1" applyFill="1" applyBorder="1" applyAlignment="1">
      <alignment horizontal="center" vertical="center"/>
    </xf>
    <xf numFmtId="0" fontId="29" fillId="0" borderId="21" xfId="0" applyNumberFormat="1" applyFont="1" applyFill="1" applyBorder="1" applyAlignment="1">
      <alignment horizontal="left" vertical="center"/>
    </xf>
    <xf numFmtId="0" fontId="29" fillId="0" borderId="10" xfId="0" applyNumberFormat="1" applyFont="1" applyFill="1" applyBorder="1" applyAlignment="1">
      <alignment vertical="center"/>
    </xf>
    <xf numFmtId="176" fontId="29" fillId="0" borderId="10" xfId="0" applyNumberFormat="1" applyFont="1" applyFill="1" applyBorder="1" applyAlignment="1">
      <alignment horizontal="center" vertical="center" wrapText="1"/>
    </xf>
    <xf numFmtId="0" fontId="4" fillId="0" borderId="21" xfId="0" applyNumberFormat="1" applyFont="1" applyFill="1" applyBorder="1" applyAlignment="1">
      <alignment horizontal="left" vertical="center"/>
    </xf>
    <xf numFmtId="0" fontId="24" fillId="0" borderId="10" xfId="0" applyNumberFormat="1" applyFont="1" applyFill="1" applyBorder="1" applyAlignment="1">
      <alignment vertical="center"/>
    </xf>
    <xf numFmtId="176" fontId="4" fillId="0" borderId="10" xfId="0" applyNumberFormat="1" applyFont="1" applyFill="1" applyBorder="1" applyAlignment="1">
      <alignment horizontal="center" vertical="center"/>
    </xf>
    <xf numFmtId="176" fontId="4" fillId="0" borderId="10" xfId="0" applyNumberFormat="1" applyFont="1" applyFill="1" applyBorder="1" applyAlignment="1">
      <alignment horizontal="center" vertical="center" wrapText="1"/>
    </xf>
    <xf numFmtId="177" fontId="24" fillId="0" borderId="21" xfId="0" applyNumberFormat="1" applyFont="1" applyFill="1" applyBorder="1" applyAlignment="1">
      <alignment horizontal="center" vertical="center"/>
    </xf>
    <xf numFmtId="0" fontId="28" fillId="0" borderId="10" xfId="0" applyNumberFormat="1" applyFont="1" applyFill="1" applyBorder="1" applyAlignment="1">
      <alignment vertical="center"/>
    </xf>
    <xf numFmtId="0" fontId="24" fillId="0" borderId="21" xfId="0" applyNumberFormat="1" applyFont="1" applyFill="1" applyBorder="1" applyAlignment="1">
      <alignment horizontal="left" vertical="center"/>
    </xf>
    <xf numFmtId="0" fontId="24" fillId="0" borderId="10" xfId="0" applyNumberFormat="1" applyFont="1" applyFill="1" applyBorder="1" applyAlignment="1">
      <alignment horizontal="left" vertical="center"/>
    </xf>
    <xf numFmtId="0" fontId="28" fillId="0" borderId="21" xfId="0" applyNumberFormat="1" applyFont="1" applyFill="1" applyBorder="1" applyAlignment="1">
      <alignment horizontal="left" vertical="center"/>
    </xf>
    <xf numFmtId="0" fontId="28" fillId="0" borderId="10" xfId="0" applyNumberFormat="1" applyFont="1" applyFill="1" applyBorder="1" applyAlignment="1">
      <alignment horizontal="left" vertical="center"/>
    </xf>
    <xf numFmtId="178" fontId="29" fillId="0" borderId="10" xfId="1" applyNumberFormat="1" applyFont="1" applyFill="1" applyBorder="1" applyAlignment="1">
      <alignment horizontal="center" vertical="center"/>
    </xf>
    <xf numFmtId="178" fontId="4" fillId="0" borderId="10" xfId="1" applyNumberFormat="1" applyFont="1" applyFill="1" applyBorder="1" applyAlignment="1">
      <alignment horizontal="center" vertical="center"/>
    </xf>
    <xf numFmtId="176" fontId="29" fillId="0" borderId="15" xfId="0" applyNumberFormat="1" applyFont="1" applyFill="1" applyBorder="1" applyAlignment="1">
      <alignment vertical="center" wrapText="1"/>
    </xf>
    <xf numFmtId="176" fontId="24" fillId="0" borderId="15" xfId="0" applyNumberFormat="1" applyFont="1" applyFill="1" applyBorder="1" applyAlignment="1">
      <alignment vertical="center" wrapText="1"/>
    </xf>
    <xf numFmtId="0" fontId="37" fillId="0" borderId="15" xfId="0" applyFont="1" applyBorder="1" applyAlignment="1">
      <alignment horizontal="center" vertical="center"/>
    </xf>
    <xf numFmtId="0" fontId="39" fillId="0" borderId="0" xfId="0" applyNumberFormat="1" applyFont="1" applyFill="1" applyBorder="1" applyAlignment="1"/>
    <xf numFmtId="0" fontId="0" fillId="0" borderId="15" xfId="0" applyFont="1" applyBorder="1" applyAlignment="1">
      <alignment horizontal="center" vertical="center"/>
    </xf>
    <xf numFmtId="0" fontId="0" fillId="0" borderId="0" xfId="0" applyNumberFormat="1" applyFont="1" applyFill="1" applyBorder="1" applyAlignment="1"/>
    <xf numFmtId="0" fontId="24" fillId="0" borderId="14" xfId="0" applyNumberFormat="1" applyFont="1" applyFill="1" applyBorder="1" applyAlignment="1">
      <alignment vertical="center"/>
    </xf>
    <xf numFmtId="0" fontId="24" fillId="0" borderId="14" xfId="0" applyNumberFormat="1" applyFont="1" applyFill="1" applyBorder="1" applyAlignment="1"/>
    <xf numFmtId="0" fontId="24" fillId="0" borderId="0" xfId="0" applyNumberFormat="1" applyFont="1" applyFill="1" applyBorder="1" applyAlignment="1"/>
    <xf numFmtId="176" fontId="40" fillId="0" borderId="15" xfId="0" applyNumberFormat="1" applyFont="1" applyFill="1" applyBorder="1" applyAlignment="1">
      <alignment horizontal="right" vertical="center" wrapText="1"/>
    </xf>
    <xf numFmtId="176" fontId="24" fillId="0" borderId="20" xfId="0" applyNumberFormat="1" applyFont="1" applyFill="1" applyBorder="1" applyAlignment="1">
      <alignment vertical="center" wrapText="1"/>
    </xf>
    <xf numFmtId="176" fontId="24" fillId="0" borderId="20" xfId="0" applyNumberFormat="1" applyFont="1" applyFill="1" applyBorder="1" applyAlignment="1"/>
    <xf numFmtId="176" fontId="24" fillId="0" borderId="20" xfId="0" applyNumberFormat="1" applyFont="1" applyFill="1" applyBorder="1" applyAlignment="1">
      <alignment horizontal="right" vertical="center"/>
    </xf>
    <xf numFmtId="0" fontId="24" fillId="0" borderId="15" xfId="0" applyNumberFormat="1" applyFont="1" applyFill="1" applyBorder="1" applyAlignment="1"/>
    <xf numFmtId="0" fontId="24" fillId="0" borderId="19" xfId="0" applyNumberFormat="1" applyFont="1" applyFill="1" applyBorder="1" applyAlignment="1"/>
    <xf numFmtId="0" fontId="35" fillId="0" borderId="0" xfId="0" applyFont="1" applyFill="1" applyBorder="1" applyAlignment="1"/>
    <xf numFmtId="0" fontId="35" fillId="0" borderId="0" xfId="0" applyFont="1" applyFill="1" applyBorder="1" applyAlignment="1">
      <alignment horizontal="right"/>
    </xf>
    <xf numFmtId="0" fontId="41" fillId="0" borderId="12" xfId="0" applyFont="1" applyFill="1" applyBorder="1" applyAlignment="1">
      <alignment horizontal="center" vertical="center"/>
    </xf>
    <xf numFmtId="0" fontId="41" fillId="0" borderId="10" xfId="0" applyFont="1" applyFill="1" applyBorder="1" applyAlignment="1">
      <alignment horizontal="center" vertical="center"/>
    </xf>
    <xf numFmtId="0" fontId="41" fillId="0" borderId="11" xfId="0" applyFont="1" applyFill="1" applyBorder="1" applyAlignment="1">
      <alignment horizontal="center" vertical="center"/>
    </xf>
    <xf numFmtId="0" fontId="29" fillId="0" borderId="12" xfId="0" applyFont="1" applyFill="1" applyBorder="1" applyAlignment="1">
      <alignment horizontal="justify" vertical="top"/>
    </xf>
    <xf numFmtId="0" fontId="29" fillId="0" borderId="10" xfId="0" applyFont="1" applyFill="1" applyBorder="1" applyAlignment="1">
      <alignment horizontal="right" vertical="top"/>
    </xf>
    <xf numFmtId="0" fontId="29" fillId="0" borderId="11" xfId="0" applyFont="1" applyFill="1" applyBorder="1" applyAlignment="1">
      <alignment horizontal="right" vertical="top"/>
    </xf>
    <xf numFmtId="0" fontId="42" fillId="0" borderId="0" xfId="0" applyNumberFormat="1" applyFont="1" applyFill="1" applyAlignment="1">
      <alignment horizontal="center" vertical="center"/>
    </xf>
    <xf numFmtId="0" fontId="42" fillId="0" borderId="0" xfId="0" applyNumberFormat="1" applyFont="1" applyFill="1" applyBorder="1" applyAlignment="1">
      <alignment horizontal="center" vertical="center"/>
    </xf>
    <xf numFmtId="0" fontId="34" fillId="0" borderId="22" xfId="0" applyFont="1" applyFill="1" applyBorder="1" applyAlignment="1">
      <alignment horizontal="center" vertical="center"/>
    </xf>
    <xf numFmtId="0" fontId="34" fillId="0" borderId="22" xfId="0" applyFont="1" applyFill="1" applyBorder="1" applyAlignment="1">
      <alignment horizontal="right" vertical="center"/>
    </xf>
    <xf numFmtId="0" fontId="24" fillId="0" borderId="12" xfId="0" applyNumberFormat="1" applyFont="1" applyFill="1" applyBorder="1" applyAlignment="1">
      <alignment vertical="center"/>
    </xf>
    <xf numFmtId="176" fontId="24" fillId="0" borderId="21" xfId="0" applyNumberFormat="1" applyFont="1" applyFill="1" applyBorder="1" applyAlignment="1">
      <alignment horizontal="right" vertical="center" wrapText="1"/>
    </xf>
    <xf numFmtId="176" fontId="24" fillId="0" borderId="21" xfId="0" applyNumberFormat="1" applyFont="1" applyFill="1" applyBorder="1" applyAlignment="1">
      <alignment vertical="center" wrapText="1"/>
    </xf>
    <xf numFmtId="176" fontId="24" fillId="0" borderId="21" xfId="0" applyNumberFormat="1" applyFont="1" applyFill="1" applyBorder="1" applyAlignment="1"/>
    <xf numFmtId="0" fontId="43" fillId="0" borderId="12" xfId="0" applyFont="1" applyFill="1" applyBorder="1" applyAlignment="1">
      <alignment horizontal="left" vertical="center"/>
    </xf>
    <xf numFmtId="0" fontId="0" fillId="0" borderId="22" xfId="0" applyFont="1" applyFill="1" applyBorder="1">
      <alignment vertical="center"/>
    </xf>
    <xf numFmtId="0" fontId="0" fillId="0" borderId="0" xfId="0" applyFont="1">
      <alignment vertical="center"/>
    </xf>
    <xf numFmtId="0" fontId="44" fillId="0" borderId="0" xfId="0" applyFont="1" applyFill="1" applyAlignment="1"/>
    <xf numFmtId="0" fontId="44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45" fillId="0" borderId="0" xfId="0" applyNumberFormat="1" applyFont="1" applyFill="1" applyBorder="1" applyAlignment="1">
      <alignment horizontal="center" vertical="center"/>
    </xf>
    <xf numFmtId="0" fontId="40" fillId="0" borderId="14" xfId="0" applyNumberFormat="1" applyFont="1" applyFill="1" applyBorder="1" applyAlignment="1"/>
    <xf numFmtId="0" fontId="40" fillId="0" borderId="15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176" fontId="40" fillId="0" borderId="15" xfId="0" applyNumberFormat="1" applyFont="1" applyFill="1" applyBorder="1" applyAlignment="1">
      <alignment horizontal="righ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showGridLines="0" showZeros="0" topLeftCell="A39" workbookViewId="0">
      <selection activeCell="F22" sqref="F22"/>
    </sheetView>
  </sheetViews>
  <sheetFormatPr defaultColWidth="10.2857142857143" defaultRowHeight="12.75" customHeight="1" outlineLevelCol="3"/>
  <cols>
    <col min="1" max="1" width="29.7142857142857" customWidth="1"/>
    <col min="2" max="2" width="15.8571428571429" style="197" customWidth="1"/>
    <col min="3" max="3" width="29.5714285714286"/>
    <col min="4" max="4" width="17.1428571428571" style="102" customWidth="1"/>
    <col min="5" max="5" width="8" customWidth="1"/>
  </cols>
  <sheetData>
    <row r="1" s="196" customFormat="1" ht="13.5" spans="1:4">
      <c r="A1" s="79" t="s">
        <v>0</v>
      </c>
      <c r="B1" s="198"/>
      <c r="D1" s="199"/>
    </row>
    <row r="2" ht="26.25" customHeight="1" spans="1:4">
      <c r="A2" s="80" t="s">
        <v>1</v>
      </c>
      <c r="B2" s="200"/>
      <c r="C2" s="80"/>
      <c r="D2" s="80"/>
    </row>
    <row r="3" ht="13.5" customHeight="1" spans="1:4">
      <c r="A3" s="169"/>
      <c r="B3" s="201"/>
      <c r="C3" s="171"/>
      <c r="D3" s="81" t="s">
        <v>2</v>
      </c>
    </row>
    <row r="4" ht="24.75" customHeight="1" spans="1:4">
      <c r="A4" s="82" t="s">
        <v>3</v>
      </c>
      <c r="B4" s="202"/>
      <c r="C4" s="83" t="s">
        <v>4</v>
      </c>
      <c r="D4" s="84"/>
    </row>
    <row r="5" ht="24.75" customHeight="1" spans="1:4">
      <c r="A5" s="82" t="s">
        <v>5</v>
      </c>
      <c r="B5" s="203" t="s">
        <v>6</v>
      </c>
      <c r="C5" s="83" t="s">
        <v>5</v>
      </c>
      <c r="D5" s="84" t="s">
        <v>6</v>
      </c>
    </row>
    <row r="6" ht="24.75" customHeight="1" spans="1:4">
      <c r="A6" s="100" t="s">
        <v>7</v>
      </c>
      <c r="B6" s="172">
        <f>127839.38-B40</f>
        <v>127489.38</v>
      </c>
      <c r="C6" s="96" t="s">
        <v>8</v>
      </c>
      <c r="D6" s="94">
        <f>'07一般公共预算支出'!C7</f>
        <v>36892.54</v>
      </c>
    </row>
    <row r="7" ht="24.75" customHeight="1" spans="1:4">
      <c r="A7" s="100" t="s">
        <v>9</v>
      </c>
      <c r="B7" s="172"/>
      <c r="C7" s="96" t="s">
        <v>10</v>
      </c>
      <c r="D7" s="94"/>
    </row>
    <row r="8" ht="24.75" customHeight="1" spans="1:4">
      <c r="A8" s="100" t="s">
        <v>11</v>
      </c>
      <c r="B8" s="172"/>
      <c r="C8" s="96" t="s">
        <v>12</v>
      </c>
      <c r="D8" s="94"/>
    </row>
    <row r="9" ht="24.75" customHeight="1" spans="1:4">
      <c r="A9" s="100" t="s">
        <v>13</v>
      </c>
      <c r="B9" s="172"/>
      <c r="C9" s="96" t="s">
        <v>14</v>
      </c>
      <c r="D9" s="94"/>
    </row>
    <row r="10" ht="24.75" customHeight="1" spans="1:4">
      <c r="A10" s="100" t="s">
        <v>15</v>
      </c>
      <c r="B10" s="172"/>
      <c r="C10" s="96" t="s">
        <v>16</v>
      </c>
      <c r="D10" s="94"/>
    </row>
    <row r="11" ht="24.75" customHeight="1" spans="1:4">
      <c r="A11" s="100" t="s">
        <v>17</v>
      </c>
      <c r="B11" s="172"/>
      <c r="C11" s="96" t="s">
        <v>18</v>
      </c>
      <c r="D11" s="94">
        <f>'07一般公共预算支出'!E21</f>
        <v>5074.18</v>
      </c>
    </row>
    <row r="12" ht="24.75" customHeight="1" spans="1:4">
      <c r="A12" s="100" t="s">
        <v>19</v>
      </c>
      <c r="B12" s="172"/>
      <c r="C12" s="96" t="s">
        <v>20</v>
      </c>
      <c r="D12" s="173"/>
    </row>
    <row r="13" ht="24.75" customHeight="1" spans="1:4">
      <c r="A13" s="100" t="s">
        <v>21</v>
      </c>
      <c r="B13" s="172"/>
      <c r="C13" s="96" t="s">
        <v>22</v>
      </c>
      <c r="D13" s="173">
        <f>'07一般公共预算支出'!C24</f>
        <v>89.35</v>
      </c>
    </row>
    <row r="14" ht="24.75" customHeight="1" spans="1:4">
      <c r="A14" s="100" t="s">
        <v>23</v>
      </c>
      <c r="B14" s="172"/>
      <c r="C14" s="96" t="s">
        <v>24</v>
      </c>
      <c r="D14" s="173"/>
    </row>
    <row r="15" ht="24.75" customHeight="1" spans="1:4">
      <c r="A15" s="100" t="s">
        <v>25</v>
      </c>
      <c r="B15" s="172"/>
      <c r="C15" s="96" t="s">
        <v>26</v>
      </c>
      <c r="D15" s="173">
        <f>'07一般公共预算支出'!C29</f>
        <v>61.69</v>
      </c>
    </row>
    <row r="16" ht="24.75" customHeight="1" spans="1:4">
      <c r="A16" s="100" t="s">
        <v>27</v>
      </c>
      <c r="B16" s="172"/>
      <c r="C16" s="96" t="s">
        <v>28</v>
      </c>
      <c r="D16" s="173">
        <f>'07一般公共预算支出'!C33</f>
        <v>4050</v>
      </c>
    </row>
    <row r="17" ht="24.75" customHeight="1" spans="1:4">
      <c r="A17" s="100" t="s">
        <v>29</v>
      </c>
      <c r="B17" s="204"/>
      <c r="C17" s="96" t="s">
        <v>30</v>
      </c>
      <c r="D17" s="173"/>
    </row>
    <row r="18" ht="24.75" customHeight="1" spans="1:4">
      <c r="A18" s="100"/>
      <c r="B18" s="204"/>
      <c r="C18" s="96" t="s">
        <v>31</v>
      </c>
      <c r="D18" s="173"/>
    </row>
    <row r="19" ht="24.75" customHeight="1" spans="1:4">
      <c r="A19" s="100"/>
      <c r="B19" s="204"/>
      <c r="C19" s="96" t="s">
        <v>32</v>
      </c>
      <c r="D19" s="173">
        <f>'07一般公共预算支出'!C36</f>
        <v>62141</v>
      </c>
    </row>
    <row r="20" ht="24.75" customHeight="1" spans="1:4">
      <c r="A20" s="100"/>
      <c r="B20" s="204"/>
      <c r="C20" s="96" t="s">
        <v>33</v>
      </c>
      <c r="D20" s="173">
        <f>'07一般公共预算支出'!C39</f>
        <v>15350</v>
      </c>
    </row>
    <row r="21" ht="24.75" customHeight="1" spans="1:4">
      <c r="A21" s="100"/>
      <c r="B21" s="204"/>
      <c r="C21" s="96" t="s">
        <v>34</v>
      </c>
      <c r="D21" s="173"/>
    </row>
    <row r="22" ht="24.75" customHeight="1" spans="1:4">
      <c r="A22" s="100"/>
      <c r="B22" s="204"/>
      <c r="C22" s="96" t="s">
        <v>35</v>
      </c>
      <c r="D22" s="173"/>
    </row>
    <row r="23" ht="24.75" customHeight="1" spans="1:4">
      <c r="A23" s="100"/>
      <c r="B23" s="204"/>
      <c r="C23" s="96" t="s">
        <v>36</v>
      </c>
      <c r="D23" s="173"/>
    </row>
    <row r="24" ht="24.75" customHeight="1" spans="1:4">
      <c r="A24" s="100"/>
      <c r="B24" s="204"/>
      <c r="C24" s="96" t="s">
        <v>37</v>
      </c>
      <c r="D24" s="173"/>
    </row>
    <row r="25" ht="24.75" customHeight="1" spans="1:4">
      <c r="A25" s="100"/>
      <c r="B25" s="204"/>
      <c r="C25" s="96" t="s">
        <v>38</v>
      </c>
      <c r="D25" s="173">
        <f>'07一般公共预算支出'!C44</f>
        <v>64.32</v>
      </c>
    </row>
    <row r="26" ht="24.75" customHeight="1" spans="1:4">
      <c r="A26" s="100"/>
      <c r="B26" s="204"/>
      <c r="C26" s="96" t="s">
        <v>39</v>
      </c>
      <c r="D26" s="173">
        <f>'07一般公共预算支出'!C47</f>
        <v>405.3</v>
      </c>
    </row>
    <row r="27" ht="24.75" customHeight="1" spans="1:4">
      <c r="A27" s="100"/>
      <c r="B27" s="204"/>
      <c r="C27" s="96" t="s">
        <v>40</v>
      </c>
      <c r="D27" s="173"/>
    </row>
    <row r="28" ht="24.75" customHeight="1" spans="1:4">
      <c r="A28" s="100"/>
      <c r="B28" s="204"/>
      <c r="C28" s="96" t="s">
        <v>41</v>
      </c>
      <c r="D28" s="173"/>
    </row>
    <row r="29" ht="24.75" customHeight="1" spans="1:4">
      <c r="A29" s="100"/>
      <c r="B29" s="204"/>
      <c r="C29" s="96" t="s">
        <v>42</v>
      </c>
      <c r="D29" s="173"/>
    </row>
    <row r="30" ht="24.75" customHeight="1" spans="1:4">
      <c r="A30" s="100"/>
      <c r="B30" s="204"/>
      <c r="C30" s="96" t="s">
        <v>43</v>
      </c>
      <c r="D30" s="173"/>
    </row>
    <row r="31" ht="24.75" customHeight="1" spans="1:4">
      <c r="A31" s="100"/>
      <c r="B31" s="204"/>
      <c r="C31" s="96" t="s">
        <v>44</v>
      </c>
      <c r="D31" s="173"/>
    </row>
    <row r="32" ht="24.75" customHeight="1" spans="1:4">
      <c r="A32" s="100"/>
      <c r="B32" s="204"/>
      <c r="C32" s="96" t="s">
        <v>45</v>
      </c>
      <c r="D32" s="173"/>
    </row>
    <row r="33" ht="24.75" customHeight="1" spans="1:4">
      <c r="A33" s="100"/>
      <c r="B33" s="204"/>
      <c r="C33" s="96" t="s">
        <v>46</v>
      </c>
      <c r="D33" s="173">
        <f>'07一般公共预算支出'!C53</f>
        <v>3711</v>
      </c>
    </row>
    <row r="34" ht="24.75" customHeight="1" spans="1:4">
      <c r="A34" s="100"/>
      <c r="B34" s="204"/>
      <c r="C34" s="96" t="s">
        <v>47</v>
      </c>
      <c r="D34" s="174"/>
    </row>
    <row r="35" ht="24.75" customHeight="1" spans="1:4">
      <c r="A35" s="100"/>
      <c r="B35" s="204"/>
      <c r="C35" s="96"/>
      <c r="D35" s="174"/>
    </row>
    <row r="36" ht="24.75" customHeight="1" spans="1:4">
      <c r="A36" s="100"/>
      <c r="B36" s="204"/>
      <c r="C36" s="96"/>
      <c r="D36" s="174"/>
    </row>
    <row r="37" ht="24.75" customHeight="1" spans="1:4">
      <c r="A37" s="82" t="s">
        <v>48</v>
      </c>
      <c r="B37" s="172">
        <f>SUM(B6:B36)</f>
        <v>127489.38</v>
      </c>
      <c r="C37" s="83" t="s">
        <v>49</v>
      </c>
      <c r="D37" s="94">
        <f>SUM(D6:D34)</f>
        <v>127839.38</v>
      </c>
    </row>
    <row r="38" ht="24.75" customHeight="1" spans="1:4">
      <c r="A38" s="82"/>
      <c r="B38" s="204"/>
      <c r="C38" s="83"/>
      <c r="D38" s="175"/>
    </row>
    <row r="39" ht="24.75" customHeight="1" spans="1:4">
      <c r="A39" s="100" t="s">
        <v>50</v>
      </c>
      <c r="B39" s="172">
        <f>B40</f>
        <v>350</v>
      </c>
      <c r="C39" s="96" t="s">
        <v>51</v>
      </c>
      <c r="D39" s="94"/>
    </row>
    <row r="40" ht="24.75" customHeight="1" spans="1:4">
      <c r="A40" s="100" t="s">
        <v>52</v>
      </c>
      <c r="B40" s="172">
        <v>350</v>
      </c>
      <c r="C40" s="96"/>
      <c r="D40" s="174"/>
    </row>
    <row r="41" ht="24.75" customHeight="1" spans="1:4">
      <c r="A41" s="100" t="s">
        <v>53</v>
      </c>
      <c r="B41" s="172"/>
      <c r="C41" s="96"/>
      <c r="D41" s="174"/>
    </row>
    <row r="42" ht="24.75" customHeight="1" spans="1:4">
      <c r="A42" s="100" t="s">
        <v>54</v>
      </c>
      <c r="B42" s="172"/>
      <c r="C42" s="96"/>
      <c r="D42" s="174"/>
    </row>
    <row r="43" ht="24.75" customHeight="1" spans="1:4">
      <c r="A43" s="100" t="s">
        <v>55</v>
      </c>
      <c r="B43" s="172"/>
      <c r="C43" s="96"/>
      <c r="D43" s="174"/>
    </row>
    <row r="44" ht="24.75" customHeight="1" spans="1:4">
      <c r="A44" s="100" t="s">
        <v>56</v>
      </c>
      <c r="B44" s="172"/>
      <c r="C44" s="96"/>
      <c r="D44" s="174"/>
    </row>
    <row r="45" ht="24.75" customHeight="1" spans="1:4">
      <c r="A45" s="100" t="s">
        <v>57</v>
      </c>
      <c r="B45" s="172"/>
      <c r="C45" s="96"/>
      <c r="D45" s="174"/>
    </row>
    <row r="46" ht="24.75" customHeight="1" spans="1:4">
      <c r="A46" s="100" t="s">
        <v>58</v>
      </c>
      <c r="B46" s="172"/>
      <c r="C46" s="96"/>
      <c r="D46" s="174"/>
    </row>
    <row r="47" ht="24.75" customHeight="1" spans="1:4">
      <c r="A47" s="100"/>
      <c r="B47" s="204"/>
      <c r="C47" s="176"/>
      <c r="D47" s="174"/>
    </row>
    <row r="48" ht="24.75" customHeight="1" spans="1:4">
      <c r="A48" s="177"/>
      <c r="B48" s="204"/>
      <c r="C48" s="176"/>
      <c r="D48" s="174"/>
    </row>
    <row r="49" ht="24.75" customHeight="1" spans="1:4">
      <c r="A49" s="82" t="s">
        <v>59</v>
      </c>
      <c r="B49" s="172">
        <f>B43+B39+B37</f>
        <v>127839.38</v>
      </c>
      <c r="C49" s="83" t="s">
        <v>60</v>
      </c>
      <c r="D49" s="175">
        <f>D37</f>
        <v>127839.38</v>
      </c>
    </row>
    <row r="50" customHeight="1" spans="1:1">
      <c r="A50" t="s">
        <v>61</v>
      </c>
    </row>
  </sheetData>
  <mergeCells count="3">
    <mergeCell ref="A2:D2"/>
    <mergeCell ref="A4:B4"/>
    <mergeCell ref="C4:D4"/>
  </mergeCells>
  <printOptions horizontalCentered="1"/>
  <pageMargins left="0.551181102362205" right="0.551181102362205" top="0.984251968503937" bottom="0.984251968503937" header="0.511811023622047" footer="0.511811023622047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8"/>
  <sheetViews>
    <sheetView view="pageBreakPreview" zoomScaleNormal="100" topLeftCell="A46" workbookViewId="0">
      <selection activeCell="A63" sqref="A63"/>
    </sheetView>
  </sheetViews>
  <sheetFormatPr defaultColWidth="9.14285714285714" defaultRowHeight="12.75" outlineLevelCol="3"/>
  <cols>
    <col min="1" max="1" width="55.2857142857143" style="102" customWidth="1"/>
    <col min="2" max="2" width="30.3619047619048" style="102" customWidth="1"/>
    <col min="3" max="3" width="9.14285714285714" style="101"/>
    <col min="4" max="16384" width="9.14285714285714" style="102"/>
  </cols>
  <sheetData>
    <row r="1" ht="14.25" spans="1:1">
      <c r="A1" s="79" t="s">
        <v>62</v>
      </c>
    </row>
    <row r="2" ht="22.5" spans="1:4">
      <c r="A2" s="186" t="s">
        <v>63</v>
      </c>
      <c r="B2" s="186"/>
      <c r="C2" s="187"/>
      <c r="D2" s="187"/>
    </row>
    <row r="3" ht="22.5" spans="1:4">
      <c r="A3" s="187"/>
      <c r="B3" s="81" t="s">
        <v>2</v>
      </c>
      <c r="C3" s="80"/>
      <c r="D3" s="117"/>
    </row>
    <row r="4" spans="1:2">
      <c r="A4" s="109" t="s">
        <v>5</v>
      </c>
      <c r="B4" s="188" t="s">
        <v>6</v>
      </c>
    </row>
    <row r="5" spans="1:2">
      <c r="A5" s="109" t="s">
        <v>64</v>
      </c>
      <c r="B5" s="188">
        <v>1</v>
      </c>
    </row>
    <row r="6" spans="1:2">
      <c r="A6" s="111" t="s">
        <v>65</v>
      </c>
      <c r="B6" s="189">
        <f>SUM(B7:B35)</f>
        <v>127839.38</v>
      </c>
    </row>
    <row r="7" spans="1:2">
      <c r="A7" s="190" t="s">
        <v>8</v>
      </c>
      <c r="B7" s="191">
        <f>'04财政拨款收支总表'!D6</f>
        <v>36892.54</v>
      </c>
    </row>
    <row r="8" spans="1:2">
      <c r="A8" s="190" t="s">
        <v>10</v>
      </c>
      <c r="B8" s="191"/>
    </row>
    <row r="9" spans="1:2">
      <c r="A9" s="190" t="s">
        <v>12</v>
      </c>
      <c r="B9" s="191"/>
    </row>
    <row r="10" spans="1:2">
      <c r="A10" s="190" t="s">
        <v>14</v>
      </c>
      <c r="B10" s="191"/>
    </row>
    <row r="11" spans="1:2">
      <c r="A11" s="190" t="s">
        <v>16</v>
      </c>
      <c r="B11" s="191"/>
    </row>
    <row r="12" spans="1:2">
      <c r="A12" s="190" t="s">
        <v>18</v>
      </c>
      <c r="B12" s="191">
        <v>5074.18</v>
      </c>
    </row>
    <row r="13" spans="1:2">
      <c r="A13" s="190" t="s">
        <v>20</v>
      </c>
      <c r="B13" s="192"/>
    </row>
    <row r="14" spans="1:2">
      <c r="A14" s="190" t="s">
        <v>22</v>
      </c>
      <c r="B14" s="192">
        <v>89.35</v>
      </c>
    </row>
    <row r="15" spans="1:2">
      <c r="A15" s="190" t="s">
        <v>24</v>
      </c>
      <c r="B15" s="192"/>
    </row>
    <row r="16" spans="1:2">
      <c r="A16" s="190" t="s">
        <v>26</v>
      </c>
      <c r="B16" s="192">
        <v>61.69</v>
      </c>
    </row>
    <row r="17" spans="1:2">
      <c r="A17" s="190" t="s">
        <v>28</v>
      </c>
      <c r="B17" s="192">
        <v>4050</v>
      </c>
    </row>
    <row r="18" spans="1:2">
      <c r="A18" s="190" t="s">
        <v>30</v>
      </c>
      <c r="B18" s="192"/>
    </row>
    <row r="19" spans="1:2">
      <c r="A19" s="190" t="s">
        <v>31</v>
      </c>
      <c r="B19" s="192"/>
    </row>
    <row r="20" spans="1:2">
      <c r="A20" s="190" t="s">
        <v>32</v>
      </c>
      <c r="B20" s="192">
        <v>62141</v>
      </c>
    </row>
    <row r="21" spans="1:2">
      <c r="A21" s="190" t="s">
        <v>33</v>
      </c>
      <c r="B21" s="192">
        <v>15350</v>
      </c>
    </row>
    <row r="22" spans="1:2">
      <c r="A22" s="190" t="s">
        <v>34</v>
      </c>
      <c r="B22" s="192"/>
    </row>
    <row r="23" spans="1:2">
      <c r="A23" s="190" t="s">
        <v>35</v>
      </c>
      <c r="B23" s="192"/>
    </row>
    <row r="24" spans="1:2">
      <c r="A24" s="190" t="s">
        <v>36</v>
      </c>
      <c r="B24" s="192"/>
    </row>
    <row r="25" spans="1:2">
      <c r="A25" s="190" t="s">
        <v>37</v>
      </c>
      <c r="B25" s="192"/>
    </row>
    <row r="26" spans="1:2">
      <c r="A26" s="190" t="s">
        <v>38</v>
      </c>
      <c r="B26" s="192">
        <v>64.32</v>
      </c>
    </row>
    <row r="27" spans="1:2">
      <c r="A27" s="190" t="s">
        <v>39</v>
      </c>
      <c r="B27" s="192">
        <v>405.3</v>
      </c>
    </row>
    <row r="28" spans="1:2">
      <c r="A28" s="190" t="s">
        <v>40</v>
      </c>
      <c r="B28" s="192"/>
    </row>
    <row r="29" spans="1:2">
      <c r="A29" s="190" t="s">
        <v>41</v>
      </c>
      <c r="B29" s="192"/>
    </row>
    <row r="30" spans="1:2">
      <c r="A30" s="190" t="s">
        <v>42</v>
      </c>
      <c r="B30" s="192"/>
    </row>
    <row r="31" spans="1:2">
      <c r="A31" s="190" t="s">
        <v>43</v>
      </c>
      <c r="B31" s="192"/>
    </row>
    <row r="32" spans="1:2">
      <c r="A32" s="190" t="s">
        <v>44</v>
      </c>
      <c r="B32" s="192"/>
    </row>
    <row r="33" spans="1:2">
      <c r="A33" s="190" t="s">
        <v>45</v>
      </c>
      <c r="B33" s="192"/>
    </row>
    <row r="34" spans="1:2">
      <c r="A34" s="190" t="s">
        <v>46</v>
      </c>
      <c r="B34" s="192">
        <v>3711</v>
      </c>
    </row>
    <row r="35" spans="1:2">
      <c r="A35" s="190" t="s">
        <v>47</v>
      </c>
      <c r="B35" s="193"/>
    </row>
    <row r="36" spans="1:2">
      <c r="A36" s="111" t="s">
        <v>66</v>
      </c>
      <c r="B36" s="189"/>
    </row>
    <row r="37" spans="1:2">
      <c r="A37" s="194" t="s">
        <v>67</v>
      </c>
      <c r="B37" s="189"/>
    </row>
    <row r="38" spans="1:2">
      <c r="A38" s="111" t="s">
        <v>15</v>
      </c>
      <c r="B38" s="189"/>
    </row>
    <row r="39" spans="1:2">
      <c r="A39" s="194" t="s">
        <v>67</v>
      </c>
      <c r="B39" s="189"/>
    </row>
    <row r="40" spans="1:2">
      <c r="A40" s="111" t="s">
        <v>68</v>
      </c>
      <c r="B40" s="189"/>
    </row>
    <row r="41" spans="1:2">
      <c r="A41" s="194" t="s">
        <v>67</v>
      </c>
      <c r="B41" s="189"/>
    </row>
    <row r="42" spans="1:2">
      <c r="A42" s="111" t="s">
        <v>19</v>
      </c>
      <c r="B42" s="189"/>
    </row>
    <row r="43" spans="1:2">
      <c r="A43" s="194" t="s">
        <v>67</v>
      </c>
      <c r="B43" s="189"/>
    </row>
    <row r="44" spans="1:2">
      <c r="A44" s="111" t="s">
        <v>21</v>
      </c>
      <c r="B44" s="189"/>
    </row>
    <row r="45" spans="1:2">
      <c r="A45" s="194" t="s">
        <v>67</v>
      </c>
      <c r="B45" s="189"/>
    </row>
    <row r="46" spans="1:2">
      <c r="A46" s="111" t="s">
        <v>23</v>
      </c>
      <c r="B46" s="189"/>
    </row>
    <row r="47" spans="1:2">
      <c r="A47" s="194" t="s">
        <v>67</v>
      </c>
      <c r="B47" s="189"/>
    </row>
    <row r="48" spans="1:2">
      <c r="A48" s="111" t="s">
        <v>25</v>
      </c>
      <c r="B48" s="189"/>
    </row>
    <row r="49" spans="1:2">
      <c r="A49" s="194" t="s">
        <v>67</v>
      </c>
      <c r="B49" s="189"/>
    </row>
    <row r="50" spans="1:2">
      <c r="A50" s="111" t="s">
        <v>27</v>
      </c>
      <c r="B50" s="189"/>
    </row>
    <row r="51" spans="1:2">
      <c r="A51" s="194" t="s">
        <v>67</v>
      </c>
      <c r="B51" s="189"/>
    </row>
    <row r="52" spans="1:2">
      <c r="A52" s="111" t="s">
        <v>69</v>
      </c>
      <c r="B52" s="189">
        <f>B6</f>
        <v>127839.38</v>
      </c>
    </row>
    <row r="53" spans="1:2">
      <c r="A53" s="111" t="s">
        <v>50</v>
      </c>
      <c r="B53" s="189">
        <v>0</v>
      </c>
    </row>
    <row r="54" spans="1:2">
      <c r="A54" s="194" t="s">
        <v>67</v>
      </c>
      <c r="B54" s="189"/>
    </row>
    <row r="55" spans="1:2">
      <c r="A55" s="111" t="s">
        <v>55</v>
      </c>
      <c r="B55" s="189">
        <v>0</v>
      </c>
    </row>
    <row r="56" spans="1:2">
      <c r="A56" s="194" t="s">
        <v>67</v>
      </c>
      <c r="B56" s="189"/>
    </row>
    <row r="57" spans="1:2">
      <c r="A57" s="111" t="s">
        <v>70</v>
      </c>
      <c r="B57" s="195">
        <f>B52</f>
        <v>127839.38</v>
      </c>
    </row>
    <row r="58" spans="1:1">
      <c r="A58" s="102" t="s">
        <v>61</v>
      </c>
    </row>
  </sheetData>
  <mergeCells count="1">
    <mergeCell ref="A2:B2"/>
  </mergeCells>
  <pageMargins left="0.75" right="0.75" top="0.708333333333333" bottom="1" header="0.5" footer="0.5"/>
  <pageSetup paperSize="9" scale="97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view="pageBreakPreview" zoomScaleNormal="100" workbookViewId="0">
      <selection activeCell="H26" sqref="H26"/>
    </sheetView>
  </sheetViews>
  <sheetFormatPr defaultColWidth="9.14285714285714" defaultRowHeight="12.75" outlineLevelCol="4"/>
  <cols>
    <col min="1" max="5" width="25.7142857142857" style="101" customWidth="1"/>
    <col min="6" max="6" width="9.14285714285714" style="15"/>
  </cols>
  <sheetData>
    <row r="1" ht="13.5" spans="1:1">
      <c r="A1" s="79" t="s">
        <v>71</v>
      </c>
    </row>
    <row r="2" ht="22.5" spans="1:5">
      <c r="A2" s="105" t="s">
        <v>72</v>
      </c>
      <c r="B2" s="105"/>
      <c r="C2" s="105"/>
      <c r="D2" s="105"/>
      <c r="E2" s="105"/>
    </row>
    <row r="3" spans="1:5">
      <c r="A3" s="178"/>
      <c r="E3" s="179" t="s">
        <v>2</v>
      </c>
    </row>
    <row r="4" spans="1:5">
      <c r="A4" s="180" t="s">
        <v>73</v>
      </c>
      <c r="B4" s="181" t="s">
        <v>74</v>
      </c>
      <c r="C4" s="181" t="s">
        <v>75</v>
      </c>
      <c r="D4" s="181" t="s">
        <v>76</v>
      </c>
      <c r="E4" s="182" t="s">
        <v>77</v>
      </c>
    </row>
    <row r="5" spans="1:5">
      <c r="A5" s="180" t="s">
        <v>64</v>
      </c>
      <c r="B5" s="181">
        <v>1</v>
      </c>
      <c r="C5" s="181">
        <v>2</v>
      </c>
      <c r="D5" s="181">
        <v>3</v>
      </c>
      <c r="E5" s="182">
        <v>4</v>
      </c>
    </row>
    <row r="6" spans="1:5">
      <c r="A6" s="183" t="s">
        <v>78</v>
      </c>
      <c r="B6" s="184">
        <f>C6+D6+E6</f>
        <v>127839.38</v>
      </c>
      <c r="C6" s="184">
        <f>SUM(C7:C30)</f>
        <v>1966.77</v>
      </c>
      <c r="D6" s="184">
        <f>SUM(D7:D30)</f>
        <v>125522.61</v>
      </c>
      <c r="E6" s="185">
        <f>SUM(E7:E30)</f>
        <v>350</v>
      </c>
    </row>
    <row r="7" spans="1:5">
      <c r="A7" s="183" t="s">
        <v>79</v>
      </c>
      <c r="B7" s="184">
        <f>C7+D7</f>
        <v>80.44</v>
      </c>
      <c r="C7" s="184"/>
      <c r="D7" s="184">
        <v>80.44</v>
      </c>
      <c r="E7" s="185"/>
    </row>
    <row r="8" spans="1:5">
      <c r="A8" s="183">
        <v>2010401</v>
      </c>
      <c r="B8" s="184">
        <f t="shared" ref="B8:B30" si="0">C8+D8</f>
        <v>1751.41</v>
      </c>
      <c r="C8" s="184">
        <v>1751.41</v>
      </c>
      <c r="D8" s="184"/>
      <c r="E8" s="185"/>
    </row>
    <row r="9" spans="1:5">
      <c r="A9" s="183" t="s">
        <v>80</v>
      </c>
      <c r="B9" s="184">
        <f t="shared" si="0"/>
        <v>72</v>
      </c>
      <c r="C9" s="184"/>
      <c r="D9" s="184">
        <v>72</v>
      </c>
      <c r="E9" s="185"/>
    </row>
    <row r="10" spans="1:5">
      <c r="A10" s="183" t="s">
        <v>81</v>
      </c>
      <c r="B10" s="184">
        <f t="shared" si="0"/>
        <v>168</v>
      </c>
      <c r="C10" s="184"/>
      <c r="D10" s="184">
        <v>168</v>
      </c>
      <c r="E10" s="185"/>
    </row>
    <row r="11" spans="1:5">
      <c r="A11" s="183" t="s">
        <v>82</v>
      </c>
      <c r="B11" s="184">
        <f t="shared" si="0"/>
        <v>30</v>
      </c>
      <c r="C11" s="184"/>
      <c r="D11" s="184">
        <v>30</v>
      </c>
      <c r="E11" s="185"/>
    </row>
    <row r="12" spans="1:5">
      <c r="A12" s="183" t="s">
        <v>83</v>
      </c>
      <c r="B12" s="184">
        <f t="shared" si="0"/>
        <v>149</v>
      </c>
      <c r="C12" s="184"/>
      <c r="D12" s="184">
        <v>149</v>
      </c>
      <c r="E12" s="185"/>
    </row>
    <row r="13" spans="1:5">
      <c r="A13" s="183" t="s">
        <v>84</v>
      </c>
      <c r="B13" s="184">
        <f t="shared" si="0"/>
        <v>17</v>
      </c>
      <c r="C13" s="184"/>
      <c r="D13" s="184">
        <v>17</v>
      </c>
      <c r="E13" s="185"/>
    </row>
    <row r="14" spans="1:5">
      <c r="A14" s="183" t="s">
        <v>85</v>
      </c>
      <c r="B14" s="184">
        <f t="shared" si="0"/>
        <v>34228</v>
      </c>
      <c r="C14" s="184"/>
      <c r="D14" s="184">
        <v>34228</v>
      </c>
      <c r="E14" s="185"/>
    </row>
    <row r="15" spans="1:5">
      <c r="A15" s="183" t="s">
        <v>86</v>
      </c>
      <c r="B15" s="184">
        <f t="shared" si="0"/>
        <v>16</v>
      </c>
      <c r="C15" s="184"/>
      <c r="D15" s="184">
        <v>16</v>
      </c>
      <c r="E15" s="185"/>
    </row>
    <row r="16" spans="1:5">
      <c r="A16" s="183" t="s">
        <v>87</v>
      </c>
      <c r="B16" s="184">
        <f t="shared" si="0"/>
        <v>380.69</v>
      </c>
      <c r="C16" s="184"/>
      <c r="D16" s="184">
        <f>380.21+0.48</f>
        <v>380.69</v>
      </c>
      <c r="E16" s="185"/>
    </row>
    <row r="17" spans="1:5">
      <c r="A17" s="183" t="s">
        <v>88</v>
      </c>
      <c r="B17" s="184">
        <f t="shared" si="0"/>
        <v>5074.18</v>
      </c>
      <c r="C17" s="184"/>
      <c r="D17" s="184">
        <v>5074.18</v>
      </c>
      <c r="E17" s="185"/>
    </row>
    <row r="18" spans="1:5">
      <c r="A18" s="183">
        <v>2080505</v>
      </c>
      <c r="B18" s="184">
        <f t="shared" si="0"/>
        <v>85.77</v>
      </c>
      <c r="C18" s="184">
        <v>85.77</v>
      </c>
      <c r="D18" s="184"/>
      <c r="E18" s="185"/>
    </row>
    <row r="19" spans="1:5">
      <c r="A19" s="183">
        <v>2089999</v>
      </c>
      <c r="B19" s="184">
        <f t="shared" si="0"/>
        <v>3.58</v>
      </c>
      <c r="C19" s="184">
        <v>3.58</v>
      </c>
      <c r="D19" s="184"/>
      <c r="E19" s="185"/>
    </row>
    <row r="20" spans="1:5">
      <c r="A20" s="183">
        <v>2101101</v>
      </c>
      <c r="B20" s="184">
        <f t="shared" si="0"/>
        <v>44.76</v>
      </c>
      <c r="C20" s="184">
        <v>44.76</v>
      </c>
      <c r="D20" s="184"/>
      <c r="E20" s="185"/>
    </row>
    <row r="21" spans="1:5">
      <c r="A21" s="183">
        <v>2101103</v>
      </c>
      <c r="B21" s="184">
        <f t="shared" si="0"/>
        <v>16.93</v>
      </c>
      <c r="C21" s="184">
        <v>16.93</v>
      </c>
      <c r="D21" s="184"/>
      <c r="E21" s="185"/>
    </row>
    <row r="22" spans="1:5">
      <c r="A22" s="183" t="s">
        <v>89</v>
      </c>
      <c r="B22" s="184">
        <f t="shared" si="0"/>
        <v>4050</v>
      </c>
      <c r="C22" s="184"/>
      <c r="D22" s="184">
        <v>4050</v>
      </c>
      <c r="E22" s="185"/>
    </row>
    <row r="23" spans="1:5">
      <c r="A23" s="183" t="s">
        <v>90</v>
      </c>
      <c r="B23" s="184">
        <f t="shared" si="0"/>
        <v>62141</v>
      </c>
      <c r="C23" s="184"/>
      <c r="D23" s="184">
        <v>62141</v>
      </c>
      <c r="E23" s="185"/>
    </row>
    <row r="24" spans="1:5">
      <c r="A24" s="183" t="s">
        <v>91</v>
      </c>
      <c r="B24" s="184">
        <f t="shared" si="0"/>
        <v>15000</v>
      </c>
      <c r="C24" s="184"/>
      <c r="D24" s="184">
        <v>15000</v>
      </c>
      <c r="E24" s="185"/>
    </row>
    <row r="25" spans="1:5">
      <c r="A25" s="183">
        <v>2150599</v>
      </c>
      <c r="B25" s="184">
        <f t="shared" si="0"/>
        <v>0</v>
      </c>
      <c r="C25" s="184"/>
      <c r="D25" s="184"/>
      <c r="E25" s="185">
        <v>350</v>
      </c>
    </row>
    <row r="26" spans="1:5">
      <c r="A26" s="183">
        <v>2210201</v>
      </c>
      <c r="B26" s="184">
        <f t="shared" si="0"/>
        <v>64.32</v>
      </c>
      <c r="C26" s="184">
        <v>64.32</v>
      </c>
      <c r="D26" s="184"/>
      <c r="E26" s="185"/>
    </row>
    <row r="27" spans="1:5">
      <c r="A27" s="183" t="s">
        <v>92</v>
      </c>
      <c r="B27" s="184">
        <f t="shared" si="0"/>
        <v>7</v>
      </c>
      <c r="C27" s="184"/>
      <c r="D27" s="184">
        <v>7</v>
      </c>
      <c r="E27" s="185"/>
    </row>
    <row r="28" spans="1:5">
      <c r="A28" s="183" t="s">
        <v>93</v>
      </c>
      <c r="B28" s="184">
        <f t="shared" si="0"/>
        <v>300</v>
      </c>
      <c r="C28" s="184"/>
      <c r="D28" s="184">
        <v>300</v>
      </c>
      <c r="E28" s="185"/>
    </row>
    <row r="29" spans="1:5">
      <c r="A29" s="183" t="s">
        <v>94</v>
      </c>
      <c r="B29" s="184">
        <f t="shared" si="0"/>
        <v>98.3</v>
      </c>
      <c r="C29" s="184"/>
      <c r="D29" s="184">
        <v>98.3</v>
      </c>
      <c r="E29" s="185"/>
    </row>
    <row r="30" spans="1:5">
      <c r="A30" s="183" t="s">
        <v>95</v>
      </c>
      <c r="B30" s="184">
        <f t="shared" si="0"/>
        <v>3711</v>
      </c>
      <c r="C30" s="184"/>
      <c r="D30" s="184">
        <v>3711</v>
      </c>
      <c r="E30" s="185"/>
    </row>
    <row r="31" spans="1:1">
      <c r="A31" s="124" t="s">
        <v>61</v>
      </c>
    </row>
  </sheetData>
  <mergeCells count="1">
    <mergeCell ref="A2:E2"/>
  </mergeCells>
  <pageMargins left="0.75" right="0.75" top="1" bottom="1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zoomScaleSheetLayoutView="60" workbookViewId="0">
      <selection activeCell="D20" sqref="D20"/>
    </sheetView>
  </sheetViews>
  <sheetFormatPr defaultColWidth="10.2857142857143" defaultRowHeight="12.75" outlineLevelCol="3"/>
  <cols>
    <col min="1" max="1" width="29.7142857142857" customWidth="1"/>
    <col min="2" max="2" width="15.5714285714286" style="102" customWidth="1"/>
    <col min="3" max="3" width="28.5714285714286" style="102" customWidth="1"/>
    <col min="4" max="4" width="15" style="102" customWidth="1"/>
    <col min="5" max="5" width="8" customWidth="1"/>
  </cols>
  <sheetData>
    <row r="1" ht="13.5" spans="1:1">
      <c r="A1" s="79" t="s">
        <v>96</v>
      </c>
    </row>
    <row r="2" ht="24.75" customHeight="1" spans="1:4">
      <c r="A2" s="80" t="s">
        <v>97</v>
      </c>
      <c r="B2" s="80"/>
      <c r="C2" s="80"/>
      <c r="D2" s="80"/>
    </row>
    <row r="3" ht="19.5" customHeight="1" spans="1:4">
      <c r="A3" s="169"/>
      <c r="B3" s="170"/>
      <c r="C3" s="171"/>
      <c r="D3" s="81" t="s">
        <v>2</v>
      </c>
    </row>
    <row r="4" ht="24.75" customHeight="1" spans="1:4">
      <c r="A4" s="82" t="s">
        <v>3</v>
      </c>
      <c r="B4" s="83"/>
      <c r="C4" s="83" t="s">
        <v>4</v>
      </c>
      <c r="D4" s="84"/>
    </row>
    <row r="5" ht="24.75" customHeight="1" spans="1:4">
      <c r="A5" s="82" t="s">
        <v>5</v>
      </c>
      <c r="B5" s="83" t="s">
        <v>6</v>
      </c>
      <c r="C5" s="83" t="s">
        <v>5</v>
      </c>
      <c r="D5" s="84" t="s">
        <v>6</v>
      </c>
    </row>
    <row r="6" ht="24.75" customHeight="1" spans="1:4">
      <c r="A6" s="100" t="s">
        <v>7</v>
      </c>
      <c r="B6" s="172">
        <f>'05收入总表'!B7-B39</f>
        <v>127489.38</v>
      </c>
      <c r="C6" s="96" t="s">
        <v>8</v>
      </c>
      <c r="D6" s="94">
        <f>'07一般公共预算支出'!C7</f>
        <v>36892.54</v>
      </c>
    </row>
    <row r="7" ht="24.75" customHeight="1" spans="1:4">
      <c r="A7" s="100" t="s">
        <v>13</v>
      </c>
      <c r="B7" s="93"/>
      <c r="C7" s="96" t="s">
        <v>10</v>
      </c>
      <c r="D7" s="94"/>
    </row>
    <row r="8" ht="24.75" customHeight="1" spans="1:4">
      <c r="A8" s="100" t="s">
        <v>15</v>
      </c>
      <c r="B8" s="93"/>
      <c r="C8" s="96" t="s">
        <v>12</v>
      </c>
      <c r="D8" s="94"/>
    </row>
    <row r="9" ht="24.75" customHeight="1" spans="1:4">
      <c r="A9" s="100" t="s">
        <v>98</v>
      </c>
      <c r="B9" s="93"/>
      <c r="C9" s="96" t="s">
        <v>14</v>
      </c>
      <c r="D9" s="94"/>
    </row>
    <row r="10" ht="24.75" customHeight="1" spans="1:4">
      <c r="A10" s="100" t="s">
        <v>99</v>
      </c>
      <c r="B10" s="93"/>
      <c r="C10" s="96" t="s">
        <v>16</v>
      </c>
      <c r="D10" s="94"/>
    </row>
    <row r="11" ht="24.75" customHeight="1" spans="1:4">
      <c r="A11" s="100"/>
      <c r="B11" s="93"/>
      <c r="C11" s="96" t="s">
        <v>18</v>
      </c>
      <c r="D11" s="94">
        <f>'07一般公共预算支出'!E21</f>
        <v>5074.18</v>
      </c>
    </row>
    <row r="12" ht="24.75" customHeight="1" spans="1:4">
      <c r="A12" s="100"/>
      <c r="B12" s="93"/>
      <c r="C12" s="96" t="s">
        <v>20</v>
      </c>
      <c r="D12" s="173"/>
    </row>
    <row r="13" ht="24.75" customHeight="1" spans="1:4">
      <c r="A13" s="100"/>
      <c r="B13" s="93"/>
      <c r="C13" s="96" t="s">
        <v>22</v>
      </c>
      <c r="D13" s="173">
        <f>'07一般公共预算支出'!C24</f>
        <v>89.35</v>
      </c>
    </row>
    <row r="14" ht="24.75" customHeight="1" spans="1:4">
      <c r="A14" s="100"/>
      <c r="B14" s="93"/>
      <c r="C14" s="96" t="s">
        <v>24</v>
      </c>
      <c r="D14" s="173"/>
    </row>
    <row r="15" ht="24.75" customHeight="1" spans="1:4">
      <c r="A15" s="100"/>
      <c r="B15" s="93"/>
      <c r="C15" s="96" t="s">
        <v>26</v>
      </c>
      <c r="D15" s="173">
        <f>'07一般公共预算支出'!C29</f>
        <v>61.69</v>
      </c>
    </row>
    <row r="16" ht="24.75" customHeight="1" spans="1:4">
      <c r="A16" s="100"/>
      <c r="B16" s="93"/>
      <c r="C16" s="96" t="s">
        <v>28</v>
      </c>
      <c r="D16" s="173">
        <f>'07一般公共预算支出'!C33</f>
        <v>4050</v>
      </c>
    </row>
    <row r="17" ht="24.75" customHeight="1" spans="1:4">
      <c r="A17" s="100"/>
      <c r="B17" s="92"/>
      <c r="C17" s="96" t="s">
        <v>30</v>
      </c>
      <c r="D17" s="173"/>
    </row>
    <row r="18" ht="24.75" customHeight="1" spans="1:4">
      <c r="A18" s="100"/>
      <c r="B18" s="92"/>
      <c r="C18" s="96" t="s">
        <v>31</v>
      </c>
      <c r="D18" s="173"/>
    </row>
    <row r="19" ht="24.75" customHeight="1" spans="1:4">
      <c r="A19" s="100"/>
      <c r="B19" s="92"/>
      <c r="C19" s="96" t="s">
        <v>32</v>
      </c>
      <c r="D19" s="173">
        <f>'07一般公共预算支出'!C36</f>
        <v>62141</v>
      </c>
    </row>
    <row r="20" ht="24.75" customHeight="1" spans="1:4">
      <c r="A20" s="100"/>
      <c r="B20" s="92"/>
      <c r="C20" s="96" t="s">
        <v>33</v>
      </c>
      <c r="D20" s="173">
        <f>'07一般公共预算支出'!C39</f>
        <v>15350</v>
      </c>
    </row>
    <row r="21" ht="24.75" customHeight="1" spans="1:4">
      <c r="A21" s="100"/>
      <c r="B21" s="92"/>
      <c r="C21" s="96" t="s">
        <v>34</v>
      </c>
      <c r="D21" s="173"/>
    </row>
    <row r="22" ht="24.75" customHeight="1" spans="1:4">
      <c r="A22" s="100"/>
      <c r="B22" s="92"/>
      <c r="C22" s="96" t="s">
        <v>35</v>
      </c>
      <c r="D22" s="173"/>
    </row>
    <row r="23" ht="24.75" customHeight="1" spans="1:4">
      <c r="A23" s="100"/>
      <c r="B23" s="92"/>
      <c r="C23" s="96" t="s">
        <v>36</v>
      </c>
      <c r="D23" s="173"/>
    </row>
    <row r="24" ht="24.75" customHeight="1" spans="1:4">
      <c r="A24" s="100"/>
      <c r="B24" s="92"/>
      <c r="C24" s="96" t="s">
        <v>37</v>
      </c>
      <c r="D24" s="173"/>
    </row>
    <row r="25" ht="24.75" customHeight="1" spans="1:4">
      <c r="A25" s="100"/>
      <c r="B25" s="92"/>
      <c r="C25" s="96" t="s">
        <v>38</v>
      </c>
      <c r="D25" s="173">
        <f>'07一般公共预算支出'!C44</f>
        <v>64.32</v>
      </c>
    </row>
    <row r="26" ht="24.75" customHeight="1" spans="1:4">
      <c r="A26" s="100"/>
      <c r="B26" s="92"/>
      <c r="C26" s="96" t="s">
        <v>39</v>
      </c>
      <c r="D26" s="173">
        <f>'07一般公共预算支出'!C47</f>
        <v>405.3</v>
      </c>
    </row>
    <row r="27" ht="24.75" customHeight="1" spans="1:4">
      <c r="A27" s="100"/>
      <c r="B27" s="92"/>
      <c r="C27" s="96" t="s">
        <v>40</v>
      </c>
      <c r="D27" s="173"/>
    </row>
    <row r="28" ht="24.75" customHeight="1" spans="1:4">
      <c r="A28" s="100"/>
      <c r="B28" s="92"/>
      <c r="C28" s="96" t="s">
        <v>41</v>
      </c>
      <c r="D28" s="173"/>
    </row>
    <row r="29" ht="24.75" customHeight="1" spans="1:4">
      <c r="A29" s="100"/>
      <c r="B29" s="92"/>
      <c r="C29" s="96" t="s">
        <v>42</v>
      </c>
      <c r="D29" s="173"/>
    </row>
    <row r="30" ht="24.75" customHeight="1" spans="1:4">
      <c r="A30" s="100"/>
      <c r="B30" s="92"/>
      <c r="C30" s="96" t="s">
        <v>43</v>
      </c>
      <c r="D30" s="173"/>
    </row>
    <row r="31" ht="24.75" customHeight="1" spans="1:4">
      <c r="A31" s="100"/>
      <c r="B31" s="92"/>
      <c r="C31" s="96" t="s">
        <v>44</v>
      </c>
      <c r="D31" s="173"/>
    </row>
    <row r="32" ht="24.75" customHeight="1" spans="1:4">
      <c r="A32" s="100"/>
      <c r="B32" s="92"/>
      <c r="C32" s="96" t="s">
        <v>45</v>
      </c>
      <c r="D32" s="173"/>
    </row>
    <row r="33" ht="24.75" customHeight="1" spans="1:4">
      <c r="A33" s="100"/>
      <c r="B33" s="92"/>
      <c r="C33" s="96" t="s">
        <v>46</v>
      </c>
      <c r="D33" s="173">
        <f>'07一般公共预算支出'!C53</f>
        <v>3711</v>
      </c>
    </row>
    <row r="34" ht="24.75" customHeight="1" spans="1:4">
      <c r="A34" s="100"/>
      <c r="B34" s="92"/>
      <c r="C34" s="96" t="s">
        <v>47</v>
      </c>
      <c r="D34" s="174"/>
    </row>
    <row r="35" ht="24.75" customHeight="1" spans="1:4">
      <c r="A35" s="100"/>
      <c r="B35" s="92"/>
      <c r="C35" s="96"/>
      <c r="D35" s="174"/>
    </row>
    <row r="36" ht="24.75" customHeight="1" spans="1:4">
      <c r="A36" s="82" t="s">
        <v>48</v>
      </c>
      <c r="B36" s="93">
        <f>SUM(B6:B35)</f>
        <v>127489.38</v>
      </c>
      <c r="C36" s="83" t="s">
        <v>49</v>
      </c>
      <c r="D36" s="94">
        <f>SUM(D6:D34)</f>
        <v>127839.38</v>
      </c>
    </row>
    <row r="37" ht="24.75" customHeight="1" spans="1:4">
      <c r="A37" s="82"/>
      <c r="B37" s="92"/>
      <c r="C37" s="83"/>
      <c r="D37" s="175"/>
    </row>
    <row r="38" ht="24.75" customHeight="1" spans="1:4">
      <c r="A38" s="100" t="s">
        <v>50</v>
      </c>
      <c r="B38" s="93">
        <f>B39</f>
        <v>350</v>
      </c>
      <c r="C38" s="96" t="s">
        <v>51</v>
      </c>
      <c r="D38" s="94"/>
    </row>
    <row r="39" ht="24.75" customHeight="1" spans="1:4">
      <c r="A39" s="100" t="s">
        <v>52</v>
      </c>
      <c r="B39" s="93">
        <v>350</v>
      </c>
      <c r="C39" s="96"/>
      <c r="D39" s="174"/>
    </row>
    <row r="40" ht="24.75" customHeight="1" spans="1:4">
      <c r="A40" s="100" t="s">
        <v>53</v>
      </c>
      <c r="B40" s="93"/>
      <c r="C40" s="96"/>
      <c r="D40" s="174"/>
    </row>
    <row r="41" ht="24.75" customHeight="1" spans="1:4">
      <c r="A41" s="100" t="s">
        <v>54</v>
      </c>
      <c r="B41" s="93"/>
      <c r="C41" s="96"/>
      <c r="D41" s="174"/>
    </row>
    <row r="42" ht="24.75" customHeight="1" spans="1:4">
      <c r="A42" s="100" t="s">
        <v>55</v>
      </c>
      <c r="B42" s="93"/>
      <c r="C42" s="96"/>
      <c r="D42" s="174"/>
    </row>
    <row r="43" ht="24.75" customHeight="1" spans="1:4">
      <c r="A43" s="100" t="s">
        <v>56</v>
      </c>
      <c r="B43" s="93"/>
      <c r="C43" s="96"/>
      <c r="D43" s="174"/>
    </row>
    <row r="44" ht="24.75" customHeight="1" spans="1:4">
      <c r="A44" s="100" t="s">
        <v>57</v>
      </c>
      <c r="B44" s="93"/>
      <c r="C44" s="96"/>
      <c r="D44" s="174"/>
    </row>
    <row r="45" ht="24.75" customHeight="1" spans="1:4">
      <c r="A45" s="100" t="s">
        <v>58</v>
      </c>
      <c r="B45" s="93"/>
      <c r="C45" s="96"/>
      <c r="D45" s="174"/>
    </row>
    <row r="46" ht="24.75" customHeight="1" spans="1:4">
      <c r="A46" s="100"/>
      <c r="B46" s="92"/>
      <c r="C46" s="176"/>
      <c r="D46" s="174"/>
    </row>
    <row r="47" ht="24.75" customHeight="1" spans="1:4">
      <c r="A47" s="177"/>
      <c r="B47" s="92"/>
      <c r="C47" s="176"/>
      <c r="D47" s="174"/>
    </row>
    <row r="48" ht="24.75" customHeight="1" spans="1:4">
      <c r="A48" s="82" t="s">
        <v>59</v>
      </c>
      <c r="B48" s="93">
        <f>B42+B38+B36</f>
        <v>127839.38</v>
      </c>
      <c r="C48" s="83" t="s">
        <v>60</v>
      </c>
      <c r="D48" s="175">
        <f>D36</f>
        <v>127839.38</v>
      </c>
    </row>
    <row r="49" spans="1:1">
      <c r="A49" t="s">
        <v>61</v>
      </c>
    </row>
  </sheetData>
  <mergeCells count="3">
    <mergeCell ref="A2:D2"/>
    <mergeCell ref="A4:B4"/>
    <mergeCell ref="C4:D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workbookViewId="0">
      <selection activeCell="B8" sqref="B8"/>
    </sheetView>
  </sheetViews>
  <sheetFormatPr defaultColWidth="10.2857142857143" defaultRowHeight="12.75" customHeight="1"/>
  <cols>
    <col min="1" max="1" width="32.7142857142857" customWidth="1"/>
    <col min="2" max="2" width="15.1428571428571" customWidth="1"/>
    <col min="3" max="3" width="14.4285714285714" customWidth="1"/>
    <col min="4" max="4" width="14.5714285714286" customWidth="1"/>
    <col min="5" max="5" width="13.5714285714286" customWidth="1"/>
    <col min="6" max="6" width="16.4285714285714" customWidth="1"/>
    <col min="7" max="7" width="18" customWidth="1"/>
    <col min="8" max="8" width="13.7142857142857" customWidth="1"/>
    <col min="9" max="9" width="12.2857142857143" customWidth="1"/>
    <col min="10" max="10" width="12.8571428571429" customWidth="1"/>
    <col min="11" max="11" width="14.1428571428571" customWidth="1"/>
    <col min="12" max="13" width="12.1428571428571" customWidth="1"/>
    <col min="14" max="14" width="12.7142857142857" customWidth="1"/>
    <col min="15" max="15" width="8" customWidth="1"/>
    <col min="16" max="16" width="6.85714285714286" customWidth="1"/>
  </cols>
  <sheetData>
    <row r="1" customHeight="1" spans="1:1">
      <c r="A1" s="79" t="s">
        <v>100</v>
      </c>
    </row>
    <row r="2" ht="24.75" customHeight="1" spans="1:14">
      <c r="A2" s="80" t="s">
        <v>101</v>
      </c>
      <c r="B2" s="80"/>
      <c r="C2" s="80"/>
      <c r="D2" s="80"/>
      <c r="E2" s="80"/>
      <c r="F2" s="80"/>
      <c r="G2" s="80"/>
      <c r="H2" s="80"/>
      <c r="I2" s="80"/>
      <c r="J2" s="80"/>
      <c r="K2" s="80"/>
      <c r="L2" s="80"/>
      <c r="M2" s="80"/>
      <c r="N2" s="80"/>
    </row>
    <row r="3" ht="24.75" customHeight="1" spans="14:14">
      <c r="N3" s="81" t="s">
        <v>2</v>
      </c>
    </row>
    <row r="4" ht="24.75" customHeight="1" spans="1:15">
      <c r="A4" s="83" t="s">
        <v>102</v>
      </c>
      <c r="B4" s="83" t="s">
        <v>103</v>
      </c>
      <c r="C4" s="83" t="s">
        <v>104</v>
      </c>
      <c r="D4" s="83"/>
      <c r="E4" s="83"/>
      <c r="F4" s="83" t="s">
        <v>105</v>
      </c>
      <c r="G4" s="83" t="s">
        <v>106</v>
      </c>
      <c r="H4" s="83" t="s">
        <v>107</v>
      </c>
      <c r="I4" s="83" t="s">
        <v>108</v>
      </c>
      <c r="J4" s="83" t="s">
        <v>109</v>
      </c>
      <c r="K4" s="83" t="s">
        <v>110</v>
      </c>
      <c r="L4" s="165" t="s">
        <v>111</v>
      </c>
      <c r="M4" s="165" t="s">
        <v>112</v>
      </c>
      <c r="N4" s="165" t="s">
        <v>113</v>
      </c>
      <c r="O4" s="166"/>
    </row>
    <row r="5" ht="24.75" customHeight="1" spans="1:15">
      <c r="A5" s="83"/>
      <c r="B5" s="83"/>
      <c r="C5" s="83" t="s">
        <v>103</v>
      </c>
      <c r="D5" s="83" t="s">
        <v>114</v>
      </c>
      <c r="E5" s="83" t="s">
        <v>115</v>
      </c>
      <c r="F5" s="83"/>
      <c r="G5" s="83"/>
      <c r="H5" s="83"/>
      <c r="I5" s="83"/>
      <c r="J5" s="83"/>
      <c r="K5" s="83"/>
      <c r="L5" s="167"/>
      <c r="M5" s="167"/>
      <c r="N5" s="167"/>
      <c r="O5" s="166"/>
    </row>
    <row r="6" ht="24.75" customHeight="1" spans="1:15">
      <c r="A6" s="87" t="s">
        <v>116</v>
      </c>
      <c r="B6" s="88"/>
      <c r="C6" s="89"/>
      <c r="D6" s="88"/>
      <c r="E6" s="89"/>
      <c r="F6" s="163"/>
      <c r="G6" s="163"/>
      <c r="H6" s="163"/>
      <c r="I6" s="163"/>
      <c r="J6" s="163"/>
      <c r="K6" s="163"/>
      <c r="L6" s="163"/>
      <c r="M6" s="163"/>
      <c r="N6" s="163"/>
      <c r="O6" s="168"/>
    </row>
    <row r="7" ht="24.75" customHeight="1" spans="1:15">
      <c r="A7" s="123" t="s">
        <v>117</v>
      </c>
      <c r="B7" s="88">
        <f>C7</f>
        <v>127839.38</v>
      </c>
      <c r="C7" s="89">
        <f>D7</f>
        <v>127839.38</v>
      </c>
      <c r="D7" s="88">
        <f>'06支出总表'!C7</f>
        <v>127839.38</v>
      </c>
      <c r="E7" s="89"/>
      <c r="F7" s="163"/>
      <c r="G7" s="163"/>
      <c r="H7" s="163"/>
      <c r="I7" s="163"/>
      <c r="J7" s="163"/>
      <c r="K7" s="163"/>
      <c r="L7" s="163"/>
      <c r="M7" s="163"/>
      <c r="N7" s="163"/>
      <c r="O7" s="168"/>
    </row>
    <row r="8" ht="24.75" customHeight="1" spans="1:15">
      <c r="A8" s="123"/>
      <c r="B8" s="92"/>
      <c r="C8" s="93"/>
      <c r="D8" s="92"/>
      <c r="E8" s="93"/>
      <c r="F8" s="164"/>
      <c r="G8" s="164"/>
      <c r="H8" s="164"/>
      <c r="I8" s="164"/>
      <c r="J8" s="164"/>
      <c r="K8" s="164"/>
      <c r="L8" s="164"/>
      <c r="M8" s="164"/>
      <c r="N8" s="164"/>
      <c r="O8" s="168"/>
    </row>
    <row r="9" ht="24.75" customHeight="1" spans="1:15">
      <c r="A9" s="123"/>
      <c r="B9" s="92"/>
      <c r="C9" s="93"/>
      <c r="D9" s="92"/>
      <c r="E9" s="93"/>
      <c r="F9" s="164"/>
      <c r="G9" s="164"/>
      <c r="H9" s="164"/>
      <c r="I9" s="164"/>
      <c r="J9" s="164"/>
      <c r="K9" s="164"/>
      <c r="L9" s="164"/>
      <c r="M9" s="164"/>
      <c r="N9" s="164"/>
      <c r="O9" s="168"/>
    </row>
    <row r="10" ht="24.75" customHeight="1" spans="1:15">
      <c r="A10" s="123"/>
      <c r="B10" s="92"/>
      <c r="C10" s="93"/>
      <c r="D10" s="92"/>
      <c r="E10" s="93"/>
      <c r="F10" s="164"/>
      <c r="G10" s="164"/>
      <c r="H10" s="164"/>
      <c r="I10" s="164"/>
      <c r="J10" s="164"/>
      <c r="K10" s="164"/>
      <c r="L10" s="164"/>
      <c r="M10" s="164"/>
      <c r="N10" s="164"/>
      <c r="O10" s="168"/>
    </row>
    <row r="11" ht="24.75" customHeight="1" spans="1:15">
      <c r="A11" s="123"/>
      <c r="B11" s="92"/>
      <c r="C11" s="93"/>
      <c r="D11" s="92"/>
      <c r="E11" s="93"/>
      <c r="F11" s="164"/>
      <c r="G11" s="164"/>
      <c r="H11" s="164"/>
      <c r="I11" s="164"/>
      <c r="J11" s="164"/>
      <c r="K11" s="164"/>
      <c r="L11" s="164"/>
      <c r="M11" s="164"/>
      <c r="N11" s="164"/>
      <c r="O11" s="168"/>
    </row>
    <row r="12" ht="24.75" customHeight="1" spans="1:15">
      <c r="A12" s="96"/>
      <c r="B12" s="92"/>
      <c r="C12" s="93"/>
      <c r="D12" s="92"/>
      <c r="E12" s="93"/>
      <c r="F12" s="164"/>
      <c r="G12" s="164"/>
      <c r="H12" s="164"/>
      <c r="I12" s="164"/>
      <c r="J12" s="164"/>
      <c r="K12" s="164"/>
      <c r="L12" s="164"/>
      <c r="M12" s="164"/>
      <c r="N12" s="164"/>
      <c r="O12" s="168"/>
    </row>
    <row r="13" ht="24.75" customHeight="1" spans="1:15">
      <c r="A13" s="96"/>
      <c r="B13" s="92"/>
      <c r="C13" s="93"/>
      <c r="D13" s="92"/>
      <c r="E13" s="93"/>
      <c r="F13" s="164"/>
      <c r="G13" s="164"/>
      <c r="H13" s="164"/>
      <c r="I13" s="164"/>
      <c r="J13" s="164"/>
      <c r="K13" s="164"/>
      <c r="L13" s="164"/>
      <c r="M13" s="164"/>
      <c r="N13" s="164"/>
      <c r="O13" s="168"/>
    </row>
    <row r="14" ht="24.75" customHeight="1" spans="1:15">
      <c r="A14" s="96"/>
      <c r="B14" s="92"/>
      <c r="C14" s="93"/>
      <c r="D14" s="92"/>
      <c r="E14" s="93"/>
      <c r="F14" s="164"/>
      <c r="G14" s="164"/>
      <c r="H14" s="164"/>
      <c r="I14" s="164"/>
      <c r="J14" s="164"/>
      <c r="K14" s="164"/>
      <c r="L14" s="164"/>
      <c r="M14" s="164"/>
      <c r="N14" s="164"/>
      <c r="O14" s="168"/>
    </row>
    <row r="15" ht="24.75" customHeight="1" spans="1:15">
      <c r="A15" s="96"/>
      <c r="B15" s="92"/>
      <c r="C15" s="93"/>
      <c r="D15" s="92"/>
      <c r="E15" s="93"/>
      <c r="F15" s="164"/>
      <c r="G15" s="164"/>
      <c r="H15" s="164"/>
      <c r="I15" s="164"/>
      <c r="J15" s="164"/>
      <c r="K15" s="164"/>
      <c r="L15" s="164"/>
      <c r="M15" s="164"/>
      <c r="N15" s="164"/>
      <c r="O15" s="168"/>
    </row>
    <row r="16" ht="24.75" customHeight="1" spans="1:15">
      <c r="A16" s="96"/>
      <c r="B16" s="92"/>
      <c r="C16" s="93"/>
      <c r="D16" s="92"/>
      <c r="E16" s="93"/>
      <c r="F16" s="164"/>
      <c r="G16" s="164"/>
      <c r="H16" s="164"/>
      <c r="I16" s="164"/>
      <c r="J16" s="164"/>
      <c r="K16" s="164"/>
      <c r="L16" s="164"/>
      <c r="M16" s="164"/>
      <c r="N16" s="164"/>
      <c r="O16" s="168"/>
    </row>
    <row r="17" ht="24.75" customHeight="1" spans="1:15">
      <c r="A17" s="96"/>
      <c r="B17" s="92"/>
      <c r="C17" s="93"/>
      <c r="D17" s="92"/>
      <c r="E17" s="93"/>
      <c r="F17" s="164"/>
      <c r="G17" s="164"/>
      <c r="H17" s="164"/>
      <c r="I17" s="164"/>
      <c r="J17" s="164"/>
      <c r="K17" s="164"/>
      <c r="L17" s="164"/>
      <c r="M17" s="164"/>
      <c r="N17" s="164"/>
      <c r="O17" s="168"/>
    </row>
    <row r="18" ht="24.75" customHeight="1" spans="1:15">
      <c r="A18" s="96"/>
      <c r="B18" s="92"/>
      <c r="C18" s="93"/>
      <c r="D18" s="92"/>
      <c r="E18" s="93"/>
      <c r="F18" s="164"/>
      <c r="G18" s="164"/>
      <c r="H18" s="164"/>
      <c r="I18" s="164"/>
      <c r="J18" s="164"/>
      <c r="K18" s="164"/>
      <c r="L18" s="164"/>
      <c r="M18" s="164"/>
      <c r="N18" s="164"/>
      <c r="O18" s="168"/>
    </row>
    <row r="19" customHeight="1" spans="1:1">
      <c r="A19" t="s">
        <v>61</v>
      </c>
    </row>
  </sheetData>
  <mergeCells count="13">
    <mergeCell ref="A2:N2"/>
    <mergeCell ref="C4:E4"/>
    <mergeCell ref="A4:A5"/>
    <mergeCell ref="B4:B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rintOptions horizontalCentered="1"/>
  <pageMargins left="0.551181102362205" right="0.551181102362205" top="0.984251968503937" bottom="0.984251968503937" header="0.511811023622047" footer="0.511811023622047"/>
  <pageSetup paperSize="9" scale="61" orientation="landscape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showGridLines="0" showZeros="0" workbookViewId="0">
      <selection activeCell="B8" sqref="B8"/>
    </sheetView>
  </sheetViews>
  <sheetFormatPr defaultColWidth="10.2857142857143" defaultRowHeight="12.75" customHeight="1"/>
  <cols>
    <col min="1" max="1" width="32.2857142857143" customWidth="1"/>
    <col min="2" max="2" width="18.2857142857143" customWidth="1"/>
    <col min="3" max="11" width="14.5714285714286" customWidth="1"/>
    <col min="12" max="12" width="6.85714285714286" customWidth="1"/>
  </cols>
  <sheetData>
    <row r="1" customHeight="1" spans="1:1">
      <c r="A1" s="79" t="s">
        <v>118</v>
      </c>
    </row>
    <row r="2" ht="24.75" customHeight="1" spans="1:11">
      <c r="A2" s="80" t="s">
        <v>119</v>
      </c>
      <c r="B2" s="80"/>
      <c r="C2" s="80"/>
      <c r="D2" s="80"/>
      <c r="E2" s="80"/>
      <c r="F2" s="80"/>
      <c r="G2" s="80"/>
      <c r="H2" s="80"/>
      <c r="I2" s="80"/>
      <c r="J2" s="80"/>
      <c r="K2" s="80"/>
    </row>
    <row r="3" ht="24.75" customHeight="1" spans="11:11">
      <c r="K3" s="81" t="s">
        <v>2</v>
      </c>
    </row>
    <row r="4" ht="24.75" customHeight="1" spans="1:11">
      <c r="A4" s="83" t="s">
        <v>102</v>
      </c>
      <c r="B4" s="83" t="s">
        <v>103</v>
      </c>
      <c r="C4" s="83" t="s">
        <v>120</v>
      </c>
      <c r="D4" s="83"/>
      <c r="E4" s="83"/>
      <c r="F4" s="83" t="s">
        <v>121</v>
      </c>
      <c r="G4" s="83"/>
      <c r="H4" s="83"/>
      <c r="I4" s="83" t="s">
        <v>122</v>
      </c>
      <c r="J4" s="83"/>
      <c r="K4" s="83"/>
    </row>
    <row r="5" ht="24.75" customHeight="1" spans="1:11">
      <c r="A5" s="83"/>
      <c r="B5" s="83"/>
      <c r="C5" s="83" t="s">
        <v>103</v>
      </c>
      <c r="D5" s="83" t="s">
        <v>75</v>
      </c>
      <c r="E5" s="83" t="s">
        <v>76</v>
      </c>
      <c r="F5" s="83" t="s">
        <v>103</v>
      </c>
      <c r="G5" s="83" t="s">
        <v>75</v>
      </c>
      <c r="H5" s="83" t="s">
        <v>76</v>
      </c>
      <c r="I5" s="83" t="s">
        <v>103</v>
      </c>
      <c r="J5" s="83" t="s">
        <v>75</v>
      </c>
      <c r="K5" s="83" t="s">
        <v>76</v>
      </c>
    </row>
    <row r="6" ht="24.75" customHeight="1" spans="1:11">
      <c r="A6" s="87" t="s">
        <v>116</v>
      </c>
      <c r="B6" s="88"/>
      <c r="C6" s="89"/>
      <c r="D6" s="88"/>
      <c r="E6" s="89"/>
      <c r="F6" s="163"/>
      <c r="G6" s="163"/>
      <c r="H6" s="163"/>
      <c r="I6" s="163"/>
      <c r="J6" s="163"/>
      <c r="K6" s="163"/>
    </row>
    <row r="7" ht="24.75" customHeight="1" spans="1:11">
      <c r="A7" s="123" t="s">
        <v>117</v>
      </c>
      <c r="B7" s="88">
        <f>C7</f>
        <v>127839.38</v>
      </c>
      <c r="C7" s="89">
        <f>SUM(D7:E7)</f>
        <v>127839.38</v>
      </c>
      <c r="D7" s="88">
        <v>1966.77</v>
      </c>
      <c r="E7" s="89">
        <v>125872.61</v>
      </c>
      <c r="F7" s="163"/>
      <c r="G7" s="163"/>
      <c r="H7" s="163"/>
      <c r="I7" s="163"/>
      <c r="J7" s="163"/>
      <c r="K7" s="163"/>
    </row>
    <row r="8" ht="24.75" customHeight="1" spans="1:11">
      <c r="A8" s="123" t="s">
        <v>123</v>
      </c>
      <c r="B8" s="92"/>
      <c r="C8" s="93"/>
      <c r="D8" s="92"/>
      <c r="E8" s="93"/>
      <c r="F8" s="164"/>
      <c r="G8" s="164"/>
      <c r="H8" s="164"/>
      <c r="I8" s="164"/>
      <c r="J8" s="164"/>
      <c r="K8" s="164"/>
    </row>
    <row r="9" ht="24.75" customHeight="1" spans="1:11">
      <c r="A9" s="123" t="s">
        <v>124</v>
      </c>
      <c r="B9" s="92"/>
      <c r="C9" s="93"/>
      <c r="D9" s="92"/>
      <c r="E9" s="93"/>
      <c r="F9" s="164"/>
      <c r="G9" s="164"/>
      <c r="H9" s="164"/>
      <c r="I9" s="164"/>
      <c r="J9" s="164"/>
      <c r="K9" s="164"/>
    </row>
    <row r="10" ht="24.75" customHeight="1" spans="1:11">
      <c r="A10" s="123" t="s">
        <v>125</v>
      </c>
      <c r="B10" s="92"/>
      <c r="C10" s="93"/>
      <c r="D10" s="92"/>
      <c r="E10" s="93"/>
      <c r="F10" s="164"/>
      <c r="G10" s="164"/>
      <c r="H10" s="164"/>
      <c r="I10" s="164"/>
      <c r="J10" s="164"/>
      <c r="K10" s="164"/>
    </row>
    <row r="11" ht="24.75" customHeight="1" spans="1:11">
      <c r="A11" s="123" t="s">
        <v>126</v>
      </c>
      <c r="B11" s="92"/>
      <c r="C11" s="93"/>
      <c r="D11" s="92"/>
      <c r="E11" s="93"/>
      <c r="F11" s="164"/>
      <c r="G11" s="164"/>
      <c r="H11" s="164"/>
      <c r="I11" s="164"/>
      <c r="J11" s="164"/>
      <c r="K11" s="164"/>
    </row>
    <row r="12" ht="24.75" customHeight="1" spans="1:11">
      <c r="A12" s="96" t="s">
        <v>127</v>
      </c>
      <c r="B12" s="92"/>
      <c r="C12" s="93"/>
      <c r="D12" s="92"/>
      <c r="E12" s="93"/>
      <c r="F12" s="164"/>
      <c r="G12" s="164"/>
      <c r="H12" s="164"/>
      <c r="I12" s="164"/>
      <c r="J12" s="164"/>
      <c r="K12" s="164"/>
    </row>
    <row r="13" ht="24.75" customHeight="1" spans="1:11">
      <c r="A13" s="96"/>
      <c r="B13" s="92"/>
      <c r="C13" s="93"/>
      <c r="D13" s="92"/>
      <c r="E13" s="93"/>
      <c r="F13" s="164"/>
      <c r="G13" s="164"/>
      <c r="H13" s="164"/>
      <c r="I13" s="164"/>
      <c r="J13" s="164"/>
      <c r="K13" s="164"/>
    </row>
    <row r="14" ht="24.75" customHeight="1" spans="1:11">
      <c r="A14" s="96"/>
      <c r="B14" s="92"/>
      <c r="C14" s="93"/>
      <c r="D14" s="92"/>
      <c r="E14" s="93"/>
      <c r="F14" s="164"/>
      <c r="G14" s="164"/>
      <c r="H14" s="164"/>
      <c r="I14" s="164"/>
      <c r="J14" s="164"/>
      <c r="K14" s="164"/>
    </row>
    <row r="15" ht="24.75" customHeight="1" spans="1:11">
      <c r="A15" s="96"/>
      <c r="B15" s="92"/>
      <c r="C15" s="93"/>
      <c r="D15" s="92"/>
      <c r="E15" s="93"/>
      <c r="F15" s="164"/>
      <c r="G15" s="164"/>
      <c r="H15" s="164"/>
      <c r="I15" s="164"/>
      <c r="J15" s="164"/>
      <c r="K15" s="164"/>
    </row>
    <row r="16" ht="24.75" customHeight="1" spans="1:11">
      <c r="A16" s="96"/>
      <c r="B16" s="92"/>
      <c r="C16" s="93"/>
      <c r="D16" s="92"/>
      <c r="E16" s="93"/>
      <c r="F16" s="164"/>
      <c r="G16" s="164"/>
      <c r="H16" s="164"/>
      <c r="I16" s="164"/>
      <c r="J16" s="164"/>
      <c r="K16" s="164"/>
    </row>
    <row r="17" ht="24.75" customHeight="1" spans="1:11">
      <c r="A17" s="96"/>
      <c r="B17" s="92"/>
      <c r="C17" s="93"/>
      <c r="D17" s="92"/>
      <c r="E17" s="93"/>
      <c r="F17" s="164"/>
      <c r="G17" s="164"/>
      <c r="H17" s="164"/>
      <c r="I17" s="164"/>
      <c r="J17" s="164"/>
      <c r="K17" s="164"/>
    </row>
    <row r="18" ht="24.75" customHeight="1" spans="1:11">
      <c r="A18" s="96"/>
      <c r="B18" s="92"/>
      <c r="C18" s="93"/>
      <c r="D18" s="92"/>
      <c r="E18" s="93"/>
      <c r="F18" s="164"/>
      <c r="G18" s="164"/>
      <c r="H18" s="164"/>
      <c r="I18" s="164"/>
      <c r="J18" s="164"/>
      <c r="K18" s="164"/>
    </row>
    <row r="19" customHeight="1" spans="1:1">
      <c r="A19" t="s">
        <v>61</v>
      </c>
    </row>
  </sheetData>
  <mergeCells count="6">
    <mergeCell ref="A2:K2"/>
    <mergeCell ref="C4:E4"/>
    <mergeCell ref="F4:H4"/>
    <mergeCell ref="I4:K4"/>
    <mergeCell ref="A4:A5"/>
    <mergeCell ref="B4:B5"/>
  </mergeCells>
  <printOptions horizontalCentered="1"/>
  <pageMargins left="0.551181102362205" right="0.551181102362205" top="0.984251968503937" bottom="0.984251968503937" header="0.511811023622047" footer="0.511811023622047"/>
  <pageSetup paperSize="9" scale="72" orientation="landscape" horizontalDpi="300" verticalDpi="3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5"/>
  <sheetViews>
    <sheetView showGridLines="0" showZeros="0" view="pageBreakPreview" zoomScaleNormal="100" workbookViewId="0">
      <selection activeCell="E6" sqref="E6"/>
    </sheetView>
  </sheetViews>
  <sheetFormatPr defaultColWidth="10.2857142857143" defaultRowHeight="12.75" customHeight="1" outlineLevelCol="4"/>
  <cols>
    <col min="1" max="1" width="18" customWidth="1"/>
    <col min="2" max="2" width="31.8571428571429" customWidth="1"/>
    <col min="3" max="5" width="13.7142857142857" style="139" customWidth="1"/>
    <col min="6" max="6" width="6.85714285714286" customWidth="1"/>
    <col min="8" max="8" width="10.5714285714286"/>
  </cols>
  <sheetData>
    <row r="1" customHeight="1" spans="1:1">
      <c r="A1" s="79" t="s">
        <v>128</v>
      </c>
    </row>
    <row r="2" ht="24.75" customHeight="1" spans="1:5">
      <c r="A2" s="80" t="s">
        <v>129</v>
      </c>
      <c r="B2" s="80"/>
      <c r="C2" s="80"/>
      <c r="D2" s="80"/>
      <c r="E2" s="140"/>
    </row>
    <row r="3" ht="24.75" customHeight="1" spans="5:5">
      <c r="E3" s="141" t="s">
        <v>2</v>
      </c>
    </row>
    <row r="4" ht="25" customHeight="1" spans="1:5">
      <c r="A4" s="82" t="s">
        <v>73</v>
      </c>
      <c r="B4" s="83"/>
      <c r="C4" s="83" t="s">
        <v>120</v>
      </c>
      <c r="D4" s="83"/>
      <c r="E4" s="142"/>
    </row>
    <row r="5" ht="25" customHeight="1" spans="1:5">
      <c r="A5" s="82" t="s">
        <v>130</v>
      </c>
      <c r="B5" s="143" t="s">
        <v>131</v>
      </c>
      <c r="C5" s="143" t="s">
        <v>103</v>
      </c>
      <c r="D5" s="143" t="s">
        <v>75</v>
      </c>
      <c r="E5" s="142" t="s">
        <v>76</v>
      </c>
    </row>
    <row r="6" ht="25" customHeight="1" spans="1:5">
      <c r="A6" s="144"/>
      <c r="B6" s="145" t="s">
        <v>103</v>
      </c>
      <c r="C6" s="146">
        <f>SUM(D6:E6)</f>
        <v>127839.38</v>
      </c>
      <c r="D6" s="146">
        <f>D7+D24+D29+D44</f>
        <v>1966.77</v>
      </c>
      <c r="E6" s="147">
        <f>E7+E21+E24+E29+E33+E36+E39+E44+E47+E53</f>
        <v>125872.61</v>
      </c>
    </row>
    <row r="7" s="138" customFormat="1" ht="25" customHeight="1" spans="1:5">
      <c r="A7" s="148">
        <v>201</v>
      </c>
      <c r="B7" s="149" t="s">
        <v>132</v>
      </c>
      <c r="C7" s="146">
        <f>C8+C10+C18</f>
        <v>36892.54</v>
      </c>
      <c r="D7" s="150">
        <f>D8+D10+D18</f>
        <v>1751.41</v>
      </c>
      <c r="E7" s="147">
        <f>E8+E10+E18</f>
        <v>35141.13</v>
      </c>
    </row>
    <row r="8" ht="25" customHeight="1" spans="1:5">
      <c r="A8" s="148">
        <v>20103</v>
      </c>
      <c r="B8" s="149" t="s">
        <v>133</v>
      </c>
      <c r="C8" s="146">
        <f>D8+E8</f>
        <v>80.44</v>
      </c>
      <c r="D8" s="150"/>
      <c r="E8" s="147">
        <f>SUM(E9:E9)</f>
        <v>80.44</v>
      </c>
    </row>
    <row r="9" ht="25" customHeight="1" spans="1:5">
      <c r="A9" s="151">
        <v>2010301</v>
      </c>
      <c r="B9" s="152" t="s">
        <v>134</v>
      </c>
      <c r="C9" s="153">
        <f>D9+E9</f>
        <v>80.44</v>
      </c>
      <c r="D9" s="154"/>
      <c r="E9" s="155">
        <v>80.44</v>
      </c>
    </row>
    <row r="10" ht="25" customHeight="1" spans="1:5">
      <c r="A10" s="148">
        <v>20104</v>
      </c>
      <c r="B10" s="156" t="s">
        <v>135</v>
      </c>
      <c r="C10" s="146">
        <f>SUM(D10:E10)</f>
        <v>36415.41</v>
      </c>
      <c r="D10" s="150">
        <f>D11+D13+D15+D17</f>
        <v>1751.41</v>
      </c>
      <c r="E10" s="147">
        <f>SUM(E12:E17)</f>
        <v>34664</v>
      </c>
    </row>
    <row r="11" ht="25" customHeight="1" spans="1:5">
      <c r="A11" s="157">
        <v>2010401</v>
      </c>
      <c r="B11" s="152" t="s">
        <v>134</v>
      </c>
      <c r="C11" s="153">
        <f t="shared" ref="C11:C17" si="0">D11+E11</f>
        <v>1751.41</v>
      </c>
      <c r="D11" s="153">
        <f>1966.77-D24-D29-D44</f>
        <v>1751.41</v>
      </c>
      <c r="E11" s="155"/>
    </row>
    <row r="12" ht="25" customHeight="1" spans="1:5">
      <c r="A12" s="157">
        <v>2010402</v>
      </c>
      <c r="B12" s="152" t="s">
        <v>136</v>
      </c>
      <c r="C12" s="153">
        <f t="shared" si="0"/>
        <v>72</v>
      </c>
      <c r="D12" s="153"/>
      <c r="E12" s="155">
        <v>72</v>
      </c>
    </row>
    <row r="13" ht="25" customHeight="1" spans="1:5">
      <c r="A13" s="157">
        <v>2010404</v>
      </c>
      <c r="B13" s="152" t="s">
        <v>137</v>
      </c>
      <c r="C13" s="153">
        <f t="shared" si="0"/>
        <v>168</v>
      </c>
      <c r="D13" s="153"/>
      <c r="E13" s="155">
        <v>168</v>
      </c>
    </row>
    <row r="14" ht="25" customHeight="1" spans="1:5">
      <c r="A14" s="157">
        <v>2010406</v>
      </c>
      <c r="B14" s="152" t="s">
        <v>138</v>
      </c>
      <c r="C14" s="153">
        <f t="shared" si="0"/>
        <v>30</v>
      </c>
      <c r="D14" s="153"/>
      <c r="E14" s="155">
        <v>30</v>
      </c>
    </row>
    <row r="15" ht="25" customHeight="1" spans="1:5">
      <c r="A15" s="157">
        <v>2010408</v>
      </c>
      <c r="B15" s="152" t="s">
        <v>139</v>
      </c>
      <c r="C15" s="153">
        <f t="shared" si="0"/>
        <v>149</v>
      </c>
      <c r="D15" s="153"/>
      <c r="E15" s="155">
        <v>149</v>
      </c>
    </row>
    <row r="16" ht="25" customHeight="1" spans="1:5">
      <c r="A16" s="157">
        <v>2010450</v>
      </c>
      <c r="B16" s="152" t="s">
        <v>140</v>
      </c>
      <c r="C16" s="153">
        <f t="shared" si="0"/>
        <v>17</v>
      </c>
      <c r="D16" s="153"/>
      <c r="E16" s="155">
        <v>17</v>
      </c>
    </row>
    <row r="17" ht="25" customHeight="1" spans="1:5">
      <c r="A17" s="157">
        <v>2010499</v>
      </c>
      <c r="B17" s="158" t="s">
        <v>141</v>
      </c>
      <c r="C17" s="153">
        <f t="shared" si="0"/>
        <v>34228</v>
      </c>
      <c r="D17" s="153"/>
      <c r="E17" s="155">
        <v>34228</v>
      </c>
    </row>
    <row r="18" ht="25" customHeight="1" spans="1:5">
      <c r="A18" s="159">
        <v>20105</v>
      </c>
      <c r="B18" s="160" t="s">
        <v>142</v>
      </c>
      <c r="C18" s="146">
        <f>SUM(C19:C20)</f>
        <v>396.69</v>
      </c>
      <c r="D18" s="146">
        <f>SUM(D19:D20)</f>
        <v>0</v>
      </c>
      <c r="E18" s="147">
        <f>E19+E20</f>
        <v>396.69</v>
      </c>
    </row>
    <row r="19" ht="25" customHeight="1" spans="1:5">
      <c r="A19" s="157">
        <v>2010501</v>
      </c>
      <c r="B19" s="152" t="s">
        <v>134</v>
      </c>
      <c r="C19" s="153">
        <v>16.48</v>
      </c>
      <c r="D19" s="153"/>
      <c r="E19" s="155">
        <v>16.48</v>
      </c>
    </row>
    <row r="20" ht="25" customHeight="1" spans="1:5">
      <c r="A20" s="157">
        <v>210507</v>
      </c>
      <c r="B20" s="152" t="s">
        <v>143</v>
      </c>
      <c r="C20" s="153">
        <f>D20+E20</f>
        <v>380.21</v>
      </c>
      <c r="D20" s="153"/>
      <c r="E20" s="155">
        <v>380.21</v>
      </c>
    </row>
    <row r="21" s="138" customFormat="1" ht="25" customHeight="1" spans="1:5">
      <c r="A21" s="159">
        <v>206</v>
      </c>
      <c r="B21" s="156" t="s">
        <v>144</v>
      </c>
      <c r="C21" s="146">
        <f>C22</f>
        <v>5074.18</v>
      </c>
      <c r="D21" s="146"/>
      <c r="E21" s="147">
        <f>E22</f>
        <v>5074.18</v>
      </c>
    </row>
    <row r="22" ht="25" customHeight="1" spans="1:5">
      <c r="A22" s="159">
        <v>20604</v>
      </c>
      <c r="B22" s="160" t="s">
        <v>145</v>
      </c>
      <c r="C22" s="146">
        <f>SUM(D22:E22)</f>
        <v>5074.18</v>
      </c>
      <c r="D22" s="146"/>
      <c r="E22" s="147">
        <f>SUM(E23)</f>
        <v>5074.18</v>
      </c>
    </row>
    <row r="23" ht="25" customHeight="1" spans="1:5">
      <c r="A23" s="157">
        <v>2060404</v>
      </c>
      <c r="B23" s="158" t="s">
        <v>146</v>
      </c>
      <c r="C23" s="153">
        <f>SUM(D23:E23)</f>
        <v>5074.18</v>
      </c>
      <c r="D23" s="153"/>
      <c r="E23" s="155">
        <v>5074.18</v>
      </c>
    </row>
    <row r="24" ht="25" customHeight="1" spans="1:5">
      <c r="A24" s="159">
        <v>208</v>
      </c>
      <c r="B24" s="156" t="s">
        <v>147</v>
      </c>
      <c r="C24" s="146">
        <f>C25+C27</f>
        <v>89.35</v>
      </c>
      <c r="D24" s="146">
        <f>D25+D27</f>
        <v>89.35</v>
      </c>
      <c r="E24" s="147"/>
    </row>
    <row r="25" ht="25" customHeight="1" spans="1:5">
      <c r="A25" s="159">
        <v>20805</v>
      </c>
      <c r="B25" s="156" t="s">
        <v>148</v>
      </c>
      <c r="C25" s="146">
        <f>SUM(C26:C26)</f>
        <v>85.77</v>
      </c>
      <c r="D25" s="146">
        <f>SUM(D26:D26)</f>
        <v>85.77</v>
      </c>
      <c r="E25" s="147"/>
    </row>
    <row r="26" ht="25" customHeight="1" spans="1:5">
      <c r="A26" s="157">
        <v>2080505</v>
      </c>
      <c r="B26" s="152" t="s">
        <v>149</v>
      </c>
      <c r="C26" s="153">
        <f>D26+E26</f>
        <v>85.77</v>
      </c>
      <c r="D26" s="153">
        <v>85.77</v>
      </c>
      <c r="E26" s="155"/>
    </row>
    <row r="27" s="138" customFormat="1" ht="25" customHeight="1" spans="1:5">
      <c r="A27" s="159">
        <v>20899</v>
      </c>
      <c r="B27" s="156" t="s">
        <v>150</v>
      </c>
      <c r="C27" s="146">
        <f>SUM(C28)</f>
        <v>3.58</v>
      </c>
      <c r="D27" s="146">
        <f>SUM(D28)</f>
        <v>3.58</v>
      </c>
      <c r="E27" s="147"/>
    </row>
    <row r="28" ht="25" customHeight="1" spans="1:5">
      <c r="A28" s="157">
        <v>2089999</v>
      </c>
      <c r="B28" s="152" t="s">
        <v>150</v>
      </c>
      <c r="C28" s="153">
        <f>D28</f>
        <v>3.58</v>
      </c>
      <c r="D28" s="153">
        <v>3.58</v>
      </c>
      <c r="E28" s="155"/>
    </row>
    <row r="29" ht="25" customHeight="1" spans="1:5">
      <c r="A29" s="159">
        <v>210</v>
      </c>
      <c r="B29" s="156" t="s">
        <v>151</v>
      </c>
      <c r="C29" s="146">
        <f>D29+E29</f>
        <v>61.69</v>
      </c>
      <c r="D29" s="161">
        <f>D31+D32</f>
        <v>61.69</v>
      </c>
      <c r="E29" s="147"/>
    </row>
    <row r="30" ht="25" customHeight="1" spans="1:5">
      <c r="A30" s="159">
        <v>20111</v>
      </c>
      <c r="B30" s="156" t="s">
        <v>152</v>
      </c>
      <c r="C30" s="146">
        <f>C31+C32</f>
        <v>61.69</v>
      </c>
      <c r="D30" s="146">
        <f>D31+D32</f>
        <v>61.69</v>
      </c>
      <c r="E30" s="147"/>
    </row>
    <row r="31" ht="25" customHeight="1" spans="1:5">
      <c r="A31" s="157">
        <v>2101101</v>
      </c>
      <c r="B31" s="152" t="s">
        <v>152</v>
      </c>
      <c r="C31" s="153">
        <f>D31</f>
        <v>44.76</v>
      </c>
      <c r="D31" s="162">
        <v>44.76</v>
      </c>
      <c r="E31" s="155"/>
    </row>
    <row r="32" ht="25" customHeight="1" spans="1:5">
      <c r="A32" s="157">
        <v>2101103</v>
      </c>
      <c r="B32" s="152" t="s">
        <v>153</v>
      </c>
      <c r="C32" s="153">
        <f>D32</f>
        <v>16.93</v>
      </c>
      <c r="D32" s="153">
        <v>16.93</v>
      </c>
      <c r="E32" s="155"/>
    </row>
    <row r="33" ht="25" customHeight="1" spans="1:5">
      <c r="A33" s="159">
        <v>211</v>
      </c>
      <c r="B33" s="160" t="s">
        <v>154</v>
      </c>
      <c r="C33" s="146">
        <f>C34</f>
        <v>4050</v>
      </c>
      <c r="D33" s="146"/>
      <c r="E33" s="147">
        <f>E34</f>
        <v>4050</v>
      </c>
    </row>
    <row r="34" ht="25" customHeight="1" spans="1:5">
      <c r="A34" s="159">
        <v>21114</v>
      </c>
      <c r="B34" s="160" t="s">
        <v>155</v>
      </c>
      <c r="C34" s="146">
        <f>SUM(D34:E34)</f>
        <v>4050</v>
      </c>
      <c r="D34" s="146"/>
      <c r="E34" s="147">
        <f>SUM(E35)</f>
        <v>4050</v>
      </c>
    </row>
    <row r="35" ht="25" customHeight="1" spans="1:5">
      <c r="A35" s="157">
        <v>20111407</v>
      </c>
      <c r="B35" s="158" t="s">
        <v>156</v>
      </c>
      <c r="C35" s="153">
        <f>SUM(D35:E35)</f>
        <v>4050</v>
      </c>
      <c r="D35" s="153"/>
      <c r="E35" s="155">
        <v>4050</v>
      </c>
    </row>
    <row r="36" ht="25" customHeight="1" spans="1:5">
      <c r="A36" s="159">
        <v>214</v>
      </c>
      <c r="B36" s="156" t="s">
        <v>157</v>
      </c>
      <c r="C36" s="146">
        <f>D36+E36</f>
        <v>62141</v>
      </c>
      <c r="D36" s="161">
        <f>D38</f>
        <v>0</v>
      </c>
      <c r="E36" s="147">
        <f>SUM(E38)</f>
        <v>62141</v>
      </c>
    </row>
    <row r="37" ht="25" customHeight="1" spans="1:5">
      <c r="A37" s="159">
        <v>21499</v>
      </c>
      <c r="B37" s="156" t="s">
        <v>158</v>
      </c>
      <c r="C37" s="146">
        <f>C38</f>
        <v>62141</v>
      </c>
      <c r="D37" s="161"/>
      <c r="E37" s="147">
        <f>E38</f>
        <v>62141</v>
      </c>
    </row>
    <row r="38" ht="25" customHeight="1" spans="1:5">
      <c r="A38" s="157">
        <v>2149999</v>
      </c>
      <c r="B38" s="152" t="s">
        <v>158</v>
      </c>
      <c r="C38" s="153">
        <v>62141</v>
      </c>
      <c r="D38" s="153"/>
      <c r="E38" s="155">
        <v>62141</v>
      </c>
    </row>
    <row r="39" ht="25" customHeight="1" spans="1:5">
      <c r="A39" s="159">
        <v>215</v>
      </c>
      <c r="B39" s="156" t="s">
        <v>159</v>
      </c>
      <c r="C39" s="146">
        <f>D39+E39</f>
        <v>15350</v>
      </c>
      <c r="D39" s="161">
        <f>D43</f>
        <v>0</v>
      </c>
      <c r="E39" s="147">
        <f>E40+E42</f>
        <v>15350</v>
      </c>
    </row>
    <row r="40" ht="25" customHeight="1" spans="1:5">
      <c r="A40" s="159">
        <v>21505</v>
      </c>
      <c r="B40" s="156" t="s">
        <v>160</v>
      </c>
      <c r="C40" s="146">
        <f>D40+E40</f>
        <v>350</v>
      </c>
      <c r="D40" s="161"/>
      <c r="E40" s="147">
        <f>E41</f>
        <v>350</v>
      </c>
    </row>
    <row r="41" ht="25" customHeight="1" spans="1:5">
      <c r="A41" s="157">
        <v>2150599</v>
      </c>
      <c r="B41" s="152" t="s">
        <v>161</v>
      </c>
      <c r="C41" s="153">
        <v>350</v>
      </c>
      <c r="D41" s="162"/>
      <c r="E41" s="155">
        <f>50+100+200</f>
        <v>350</v>
      </c>
    </row>
    <row r="42" ht="25" customHeight="1" spans="1:5">
      <c r="A42" s="159">
        <v>21508</v>
      </c>
      <c r="B42" s="156" t="s">
        <v>162</v>
      </c>
      <c r="C42" s="146">
        <f>C43</f>
        <v>15000</v>
      </c>
      <c r="D42" s="161"/>
      <c r="E42" s="147">
        <f>E43</f>
        <v>15000</v>
      </c>
    </row>
    <row r="43" ht="25" customHeight="1" spans="1:5">
      <c r="A43" s="157">
        <v>2150899</v>
      </c>
      <c r="B43" s="152" t="s">
        <v>163</v>
      </c>
      <c r="C43" s="153">
        <v>15000</v>
      </c>
      <c r="D43" s="153"/>
      <c r="E43" s="155">
        <v>15000</v>
      </c>
    </row>
    <row r="44" ht="25" customHeight="1" spans="1:5">
      <c r="A44" s="159">
        <v>221</v>
      </c>
      <c r="B44" s="156" t="s">
        <v>164</v>
      </c>
      <c r="C44" s="146">
        <f>D44+E44</f>
        <v>64.32</v>
      </c>
      <c r="D44" s="161">
        <f>D46</f>
        <v>64.32</v>
      </c>
      <c r="E44" s="147"/>
    </row>
    <row r="45" ht="25" customHeight="1" spans="1:5">
      <c r="A45" s="159">
        <v>22102</v>
      </c>
      <c r="B45" s="156" t="s">
        <v>165</v>
      </c>
      <c r="C45" s="146">
        <f>SUM(C46)</f>
        <v>64.32</v>
      </c>
      <c r="D45" s="161">
        <f>SUM(D46)</f>
        <v>64.32</v>
      </c>
      <c r="E45" s="147"/>
    </row>
    <row r="46" ht="25" customHeight="1" spans="1:5">
      <c r="A46" s="157">
        <v>2210201</v>
      </c>
      <c r="B46" s="152" t="s">
        <v>166</v>
      </c>
      <c r="C46" s="153">
        <f>D46+E46</f>
        <v>64.32</v>
      </c>
      <c r="D46" s="162">
        <v>64.32</v>
      </c>
      <c r="E46" s="155"/>
    </row>
    <row r="47" ht="25" customHeight="1" spans="1:5">
      <c r="A47" s="159">
        <v>222</v>
      </c>
      <c r="B47" s="156" t="s">
        <v>167</v>
      </c>
      <c r="C47" s="146">
        <f>C48+C51</f>
        <v>405.3</v>
      </c>
      <c r="D47" s="161">
        <f>D50</f>
        <v>0</v>
      </c>
      <c r="E47" s="147">
        <f>E48+E51</f>
        <v>405.3</v>
      </c>
    </row>
    <row r="48" ht="25" customHeight="1" spans="1:5">
      <c r="A48" s="159">
        <v>22201</v>
      </c>
      <c r="B48" s="156" t="s">
        <v>168</v>
      </c>
      <c r="C48" s="146">
        <f>SUM(C49:C50)</f>
        <v>307</v>
      </c>
      <c r="D48" s="161"/>
      <c r="E48" s="147">
        <f>SUM(E49:E50)</f>
        <v>307</v>
      </c>
    </row>
    <row r="49" ht="25" customHeight="1" spans="1:5">
      <c r="A49" s="157">
        <v>2220104</v>
      </c>
      <c r="B49" s="152" t="s">
        <v>169</v>
      </c>
      <c r="C49" s="153">
        <v>7</v>
      </c>
      <c r="D49" s="162"/>
      <c r="E49" s="155">
        <v>7</v>
      </c>
    </row>
    <row r="50" ht="25" customHeight="1" spans="1:5">
      <c r="A50" s="157">
        <v>2220115</v>
      </c>
      <c r="B50" s="152" t="s">
        <v>170</v>
      </c>
      <c r="C50" s="153">
        <v>300</v>
      </c>
      <c r="D50" s="153"/>
      <c r="E50" s="155">
        <v>300</v>
      </c>
    </row>
    <row r="51" s="138" customFormat="1" ht="25" customHeight="1" spans="1:5">
      <c r="A51" s="159">
        <v>22205</v>
      </c>
      <c r="B51" s="156" t="s">
        <v>171</v>
      </c>
      <c r="C51" s="146">
        <f>SUM(C52)</f>
        <v>98.3</v>
      </c>
      <c r="D51" s="146"/>
      <c r="E51" s="147">
        <f>SUM(E52)</f>
        <v>98.3</v>
      </c>
    </row>
    <row r="52" ht="25" customHeight="1" spans="1:5">
      <c r="A52" s="157">
        <v>2220511</v>
      </c>
      <c r="B52" s="152" t="s">
        <v>172</v>
      </c>
      <c r="C52" s="153">
        <v>98.3</v>
      </c>
      <c r="D52" s="153"/>
      <c r="E52" s="155">
        <v>98.3</v>
      </c>
    </row>
    <row r="53" ht="25" customHeight="1" spans="1:5">
      <c r="A53" s="159">
        <v>232</v>
      </c>
      <c r="B53" s="156" t="s">
        <v>173</v>
      </c>
      <c r="C53" s="146">
        <f>D53+E53</f>
        <v>3711</v>
      </c>
      <c r="D53" s="161"/>
      <c r="E53" s="147">
        <f>E55</f>
        <v>3711</v>
      </c>
    </row>
    <row r="54" ht="25" customHeight="1" spans="1:5">
      <c r="A54" s="159">
        <v>23203</v>
      </c>
      <c r="B54" s="156" t="s">
        <v>174</v>
      </c>
      <c r="C54" s="146">
        <f>SUM(C55)</f>
        <v>3711</v>
      </c>
      <c r="D54" s="161"/>
      <c r="E54" s="147">
        <f>SUM(E55)</f>
        <v>3711</v>
      </c>
    </row>
    <row r="55" ht="25" customHeight="1" spans="1:5">
      <c r="A55" s="157">
        <v>2320303</v>
      </c>
      <c r="B55" s="152" t="s">
        <v>174</v>
      </c>
      <c r="C55" s="153">
        <f>D55+E55</f>
        <v>3711</v>
      </c>
      <c r="D55" s="153"/>
      <c r="E55" s="155">
        <v>3711</v>
      </c>
    </row>
  </sheetData>
  <mergeCells count="3">
    <mergeCell ref="A2:E2"/>
    <mergeCell ref="A4:B4"/>
    <mergeCell ref="C4:E4"/>
  </mergeCells>
  <printOptions horizontalCentered="1"/>
  <pageMargins left="0.748031496062992" right="0.748031496062992" top="0.984251968503937" bottom="0.984251968503937" header="0.511811023622047" footer="0.511811023622047"/>
  <pageSetup paperSize="9" scale="96" orientation="portrait" horizontalDpi="300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showGridLines="0" showZeros="0" view="pageBreakPreview" zoomScaleNormal="100" topLeftCell="A3" workbookViewId="0">
      <selection activeCell="F16" sqref="F16"/>
    </sheetView>
  </sheetViews>
  <sheetFormatPr defaultColWidth="10.2857142857143" defaultRowHeight="12.75" customHeight="1" outlineLevelCol="4"/>
  <cols>
    <col min="1" max="1" width="16" customWidth="1"/>
    <col min="2" max="2" width="31.4285714285714" customWidth="1"/>
    <col min="3" max="3" width="23" customWidth="1"/>
    <col min="4" max="4" width="6.85714285714286" customWidth="1"/>
  </cols>
  <sheetData>
    <row r="1" customHeight="1" spans="1:1">
      <c r="A1" s="79" t="s">
        <v>175</v>
      </c>
    </row>
    <row r="2" ht="24.75" customHeight="1" spans="1:3">
      <c r="A2" s="52" t="s">
        <v>176</v>
      </c>
      <c r="B2" s="52"/>
      <c r="C2" s="128"/>
    </row>
    <row r="3" ht="24.75" customHeight="1" spans="3:3">
      <c r="C3" s="81" t="s">
        <v>2</v>
      </c>
    </row>
    <row r="4" ht="24.5" customHeight="1" spans="1:3">
      <c r="A4" s="82" t="s">
        <v>177</v>
      </c>
      <c r="B4" s="84"/>
      <c r="C4" s="129" t="s">
        <v>178</v>
      </c>
    </row>
    <row r="5" ht="24.5" customHeight="1" spans="1:3">
      <c r="A5" s="130" t="s">
        <v>130</v>
      </c>
      <c r="B5" s="84" t="s">
        <v>131</v>
      </c>
      <c r="C5" s="129"/>
    </row>
    <row r="6" ht="24.5" customHeight="1" spans="1:3">
      <c r="A6" s="131" t="s">
        <v>179</v>
      </c>
      <c r="B6" s="126" t="s">
        <v>103</v>
      </c>
      <c r="C6" s="132">
        <f>C7+C16+C28</f>
        <v>1966.767491</v>
      </c>
    </row>
    <row r="7" ht="24.5" customHeight="1" spans="1:3">
      <c r="A7" s="131" t="s">
        <v>180</v>
      </c>
      <c r="B7" s="126" t="s">
        <v>181</v>
      </c>
      <c r="C7" s="132">
        <f>SUM(C8:C15)</f>
        <v>868.148741</v>
      </c>
    </row>
    <row r="8" ht="24.5" customHeight="1" spans="1:5">
      <c r="A8" s="133" t="s">
        <v>182</v>
      </c>
      <c r="B8" s="127" t="s">
        <v>183</v>
      </c>
      <c r="C8" s="134">
        <f>652.7886-125.93-72.08</f>
        <v>454.7786</v>
      </c>
      <c r="E8" s="135" t="s">
        <v>184</v>
      </c>
    </row>
    <row r="9" ht="24.5" customHeight="1" spans="1:3">
      <c r="A9" s="133" t="s">
        <v>185</v>
      </c>
      <c r="B9" s="127" t="s">
        <v>186</v>
      </c>
      <c r="C9" s="134">
        <v>125.9322</v>
      </c>
    </row>
    <row r="10" ht="24.5" customHeight="1" spans="1:3">
      <c r="A10" s="133" t="s">
        <v>187</v>
      </c>
      <c r="B10" s="127" t="s">
        <v>188</v>
      </c>
      <c r="C10" s="134">
        <v>72.078</v>
      </c>
    </row>
    <row r="11" ht="24.5" customHeight="1" spans="1:3">
      <c r="A11" s="133" t="s">
        <v>189</v>
      </c>
      <c r="B11" s="127" t="s">
        <v>190</v>
      </c>
      <c r="C11" s="134">
        <v>85.7664</v>
      </c>
    </row>
    <row r="12" ht="24.5" customHeight="1" spans="1:3">
      <c r="A12" s="133" t="s">
        <v>191</v>
      </c>
      <c r="B12" s="127" t="s">
        <v>192</v>
      </c>
      <c r="C12" s="134">
        <v>44.75939</v>
      </c>
    </row>
    <row r="13" ht="24.5" customHeight="1" spans="1:3">
      <c r="A13" s="133" t="s">
        <v>193</v>
      </c>
      <c r="B13" s="127" t="s">
        <v>194</v>
      </c>
      <c r="C13" s="134">
        <v>16.929351</v>
      </c>
    </row>
    <row r="14" ht="24.5" customHeight="1" spans="1:3">
      <c r="A14" s="133" t="s">
        <v>195</v>
      </c>
      <c r="B14" s="127" t="s">
        <v>196</v>
      </c>
      <c r="C14" s="134">
        <v>3.58</v>
      </c>
    </row>
    <row r="15" ht="24.5" customHeight="1" spans="1:3">
      <c r="A15" s="133" t="s">
        <v>197</v>
      </c>
      <c r="B15" s="127" t="s">
        <v>198</v>
      </c>
      <c r="C15" s="134">
        <v>64.3248</v>
      </c>
    </row>
    <row r="16" ht="24.5" customHeight="1" spans="1:3">
      <c r="A16" s="131" t="s">
        <v>199</v>
      </c>
      <c r="B16" s="126" t="s">
        <v>200</v>
      </c>
      <c r="C16" s="132">
        <f>SUM(C17:C27)</f>
        <v>130.74</v>
      </c>
    </row>
    <row r="17" ht="24.5" customHeight="1" spans="1:3">
      <c r="A17" s="133" t="s">
        <v>201</v>
      </c>
      <c r="B17" s="127" t="s">
        <v>202</v>
      </c>
      <c r="C17" s="134">
        <v>19.2</v>
      </c>
    </row>
    <row r="18" ht="24.5" customHeight="1" spans="1:3">
      <c r="A18" s="133" t="s">
        <v>203</v>
      </c>
      <c r="B18" s="127" t="s">
        <v>204</v>
      </c>
      <c r="C18" s="134">
        <v>16.68</v>
      </c>
    </row>
    <row r="19" ht="24.5" customHeight="1" spans="1:3">
      <c r="A19" s="133" t="s">
        <v>205</v>
      </c>
      <c r="B19" s="127" t="s">
        <v>206</v>
      </c>
      <c r="C19" s="134">
        <v>3</v>
      </c>
    </row>
    <row r="20" ht="24.5" customHeight="1" spans="1:3">
      <c r="A20" s="133" t="s">
        <v>207</v>
      </c>
      <c r="B20" s="127" t="s">
        <v>208</v>
      </c>
      <c r="C20" s="134">
        <v>30</v>
      </c>
    </row>
    <row r="21" ht="24.5" customHeight="1" spans="1:3">
      <c r="A21" s="133" t="s">
        <v>209</v>
      </c>
      <c r="B21" s="127" t="s">
        <v>210</v>
      </c>
      <c r="C21" s="134">
        <v>5.8</v>
      </c>
    </row>
    <row r="22" ht="24.5" customHeight="1" spans="1:3">
      <c r="A22" s="133" t="s">
        <v>211</v>
      </c>
      <c r="B22" s="127" t="s">
        <v>212</v>
      </c>
      <c r="C22" s="134">
        <v>1.66</v>
      </c>
    </row>
    <row r="23" ht="24.5" customHeight="1" spans="1:3">
      <c r="A23" s="133" t="s">
        <v>213</v>
      </c>
      <c r="B23" s="127" t="s">
        <v>214</v>
      </c>
      <c r="C23" s="134">
        <v>4.5</v>
      </c>
    </row>
    <row r="24" ht="24.5" customHeight="1" spans="1:3">
      <c r="A24" s="133" t="s">
        <v>215</v>
      </c>
      <c r="B24" s="127" t="s">
        <v>216</v>
      </c>
      <c r="C24" s="134">
        <v>1.5</v>
      </c>
    </row>
    <row r="25" ht="24.5" customHeight="1" spans="1:3">
      <c r="A25" s="133" t="s">
        <v>217</v>
      </c>
      <c r="B25" s="127" t="s">
        <v>218</v>
      </c>
      <c r="C25" s="134">
        <v>13.4</v>
      </c>
    </row>
    <row r="26" ht="24.5" customHeight="1" spans="1:3">
      <c r="A26" s="133" t="s">
        <v>219</v>
      </c>
      <c r="B26" s="127" t="s">
        <v>220</v>
      </c>
      <c r="C26" s="134">
        <v>3.5</v>
      </c>
    </row>
    <row r="27" ht="24.5" customHeight="1" spans="1:3">
      <c r="A27" s="133" t="s">
        <v>221</v>
      </c>
      <c r="B27" s="127" t="s">
        <v>222</v>
      </c>
      <c r="C27" s="134">
        <v>31.5</v>
      </c>
    </row>
    <row r="28" ht="24.5" customHeight="1" spans="1:3">
      <c r="A28" s="131" t="s">
        <v>223</v>
      </c>
      <c r="B28" s="126" t="s">
        <v>224</v>
      </c>
      <c r="C28" s="132">
        <f>C29</f>
        <v>967.87875</v>
      </c>
    </row>
    <row r="29" ht="24.5" customHeight="1" spans="1:3">
      <c r="A29" s="133" t="s">
        <v>225</v>
      </c>
      <c r="B29" s="136" t="s">
        <v>226</v>
      </c>
      <c r="C29" s="137">
        <f>956.79875+11.08</f>
        <v>967.87875</v>
      </c>
    </row>
  </sheetData>
  <mergeCells count="3">
    <mergeCell ref="A2:C2"/>
    <mergeCell ref="A4:B4"/>
    <mergeCell ref="C4:C5"/>
  </mergeCells>
  <printOptions horizontalCentered="1"/>
  <pageMargins left="0.748031496062992" right="0.748031496062992" top="0.984251968503937" bottom="0.984251968503937" header="0.511811023622047" footer="0.511811023622047"/>
  <pageSetup paperSize="9" orientation="portrait" horizontalDpi="300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showGridLines="0" showZeros="0" workbookViewId="0">
      <selection activeCell="B9" sqref="B9"/>
    </sheetView>
  </sheetViews>
  <sheetFormatPr defaultColWidth="10.2857142857143" defaultRowHeight="12.75" customHeight="1"/>
  <cols>
    <col min="1" max="1" width="39" customWidth="1"/>
    <col min="2" max="2" width="12" customWidth="1"/>
    <col min="3" max="3" width="9.57142857142857" customWidth="1"/>
    <col min="4" max="4" width="10.2857142857143" customWidth="1"/>
    <col min="5" max="5" width="12.4285714285714" customWidth="1"/>
    <col min="6" max="7" width="16.5714285714286" customWidth="1"/>
    <col min="8" max="9" width="8" customWidth="1"/>
  </cols>
  <sheetData>
    <row r="1" customHeight="1" spans="1:1">
      <c r="A1" s="79" t="s">
        <v>227</v>
      </c>
    </row>
    <row r="2" ht="24.75" customHeight="1" spans="1:9">
      <c r="A2" s="117" t="s">
        <v>228</v>
      </c>
      <c r="B2" s="117"/>
      <c r="C2" s="117"/>
      <c r="D2" s="117"/>
      <c r="E2" s="117"/>
      <c r="F2" s="117"/>
      <c r="G2" s="117"/>
      <c r="H2" s="117"/>
      <c r="I2" s="117"/>
    </row>
    <row r="3" ht="24.75" customHeight="1" spans="7:9">
      <c r="G3" s="81" t="s">
        <v>2</v>
      </c>
      <c r="H3" s="81"/>
      <c r="I3" s="81"/>
    </row>
    <row r="4" s="116" customFormat="1" ht="24.75" customHeight="1" spans="1:9">
      <c r="A4" s="118" t="s">
        <v>102</v>
      </c>
      <c r="B4" s="119" t="s">
        <v>74</v>
      </c>
      <c r="C4" s="119" t="s">
        <v>229</v>
      </c>
      <c r="D4" s="119"/>
      <c r="E4" s="119"/>
      <c r="F4" s="119"/>
      <c r="G4" s="119"/>
      <c r="H4" s="119" t="s">
        <v>230</v>
      </c>
      <c r="I4" s="125" t="s">
        <v>231</v>
      </c>
    </row>
    <row r="5" s="116" customFormat="1" ht="24.75" customHeight="1" spans="1:9">
      <c r="A5" s="118"/>
      <c r="B5" s="119"/>
      <c r="C5" s="119" t="s">
        <v>103</v>
      </c>
      <c r="D5" s="119" t="s">
        <v>232</v>
      </c>
      <c r="E5" s="119" t="s">
        <v>233</v>
      </c>
      <c r="F5" s="119" t="s">
        <v>234</v>
      </c>
      <c r="G5" s="120"/>
      <c r="H5" s="119"/>
      <c r="I5" s="125"/>
    </row>
    <row r="6" s="116" customFormat="1" ht="24.75" customHeight="1" spans="1:9">
      <c r="A6" s="121"/>
      <c r="B6" s="119"/>
      <c r="C6" s="119"/>
      <c r="D6" s="119"/>
      <c r="E6" s="119"/>
      <c r="F6" s="119" t="s">
        <v>235</v>
      </c>
      <c r="G6" s="119" t="s">
        <v>236</v>
      </c>
      <c r="H6" s="119"/>
      <c r="I6" s="125"/>
    </row>
    <row r="7" ht="24.75" customHeight="1" spans="1:9">
      <c r="A7" s="99" t="s">
        <v>116</v>
      </c>
      <c r="B7" s="87"/>
      <c r="C7" s="89"/>
      <c r="D7" s="89"/>
      <c r="E7" s="89"/>
      <c r="F7" s="89"/>
      <c r="G7" s="89"/>
      <c r="H7" s="87"/>
      <c r="I7" s="126"/>
    </row>
    <row r="8" ht="24.75" customHeight="1" spans="1:9">
      <c r="A8" s="122" t="s">
        <v>117</v>
      </c>
      <c r="B8" s="123">
        <f>C8</f>
        <v>10.96</v>
      </c>
      <c r="C8" s="89">
        <f>D8+E8+F8+G8+H8+I8</f>
        <v>10.96</v>
      </c>
      <c r="D8" s="89">
        <v>0</v>
      </c>
      <c r="E8" s="89">
        <v>1.66</v>
      </c>
      <c r="F8" s="89">
        <v>0</v>
      </c>
      <c r="G8" s="89">
        <v>3.5</v>
      </c>
      <c r="H8" s="123">
        <v>0</v>
      </c>
      <c r="I8" s="127">
        <v>5.8</v>
      </c>
    </row>
    <row r="9" ht="24.75" customHeight="1" spans="1:9">
      <c r="A9" s="122"/>
      <c r="B9" s="123"/>
      <c r="C9" s="93"/>
      <c r="D9" s="93"/>
      <c r="E9" s="93"/>
      <c r="F9" s="93"/>
      <c r="G9" s="93"/>
      <c r="H9" s="123"/>
      <c r="I9" s="127"/>
    </row>
    <row r="10" ht="24.95" customHeight="1" spans="1:9">
      <c r="A10" s="122"/>
      <c r="B10" s="123"/>
      <c r="C10" s="93"/>
      <c r="D10" s="93"/>
      <c r="E10" s="93"/>
      <c r="F10" s="93"/>
      <c r="G10" s="93"/>
      <c r="H10" s="123"/>
      <c r="I10" s="127"/>
    </row>
    <row r="11" ht="24.95" customHeight="1" spans="1:9">
      <c r="A11" s="122"/>
      <c r="B11" s="123"/>
      <c r="C11" s="93"/>
      <c r="D11" s="93"/>
      <c r="E11" s="93"/>
      <c r="F11" s="93"/>
      <c r="G11" s="93"/>
      <c r="H11" s="123"/>
      <c r="I11" s="127"/>
    </row>
    <row r="12" ht="24.95" customHeight="1" spans="1:9">
      <c r="A12" s="122"/>
      <c r="B12" s="123"/>
      <c r="C12" s="93"/>
      <c r="D12" s="93"/>
      <c r="E12" s="93"/>
      <c r="F12" s="93"/>
      <c r="G12" s="93"/>
      <c r="H12" s="123"/>
      <c r="I12" s="127"/>
    </row>
    <row r="13" ht="24.95" customHeight="1" spans="1:9">
      <c r="A13" s="122" t="s">
        <v>237</v>
      </c>
      <c r="B13" s="123"/>
      <c r="C13" s="93"/>
      <c r="D13" s="93"/>
      <c r="E13" s="93"/>
      <c r="F13" s="93"/>
      <c r="G13" s="93"/>
      <c r="H13" s="123"/>
      <c r="I13" s="127"/>
    </row>
    <row r="14" customHeight="1" spans="1:1">
      <c r="A14" s="124" t="s">
        <v>61</v>
      </c>
    </row>
  </sheetData>
  <mergeCells count="11">
    <mergeCell ref="A2:I2"/>
    <mergeCell ref="G3:I3"/>
    <mergeCell ref="C4:G4"/>
    <mergeCell ref="F5:G5"/>
    <mergeCell ref="A4:A6"/>
    <mergeCell ref="B4:B6"/>
    <mergeCell ref="C5:C6"/>
    <mergeCell ref="D5:D6"/>
    <mergeCell ref="E5:E6"/>
    <mergeCell ref="H4:H6"/>
    <mergeCell ref="I4:I6"/>
  </mergeCells>
  <printOptions horizontalCentered="1"/>
  <pageMargins left="0.393700787401575" right="0.393700787401575" top="0.590277777777778" bottom="0" header="0.511811023622047" footer="0.511811023622047"/>
  <pageSetup paperSize="9" orientation="landscape" horizontalDpi="300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opLeftCell="A6" workbookViewId="0">
      <selection activeCell="K14" sqref="K14"/>
    </sheetView>
  </sheetViews>
  <sheetFormatPr defaultColWidth="9.14285714285714" defaultRowHeight="12.75" outlineLevelCol="6"/>
  <cols>
    <col min="1" max="1" width="9.14285714285714" style="101"/>
    <col min="2" max="2" width="23.7142857142857" style="102" customWidth="1"/>
    <col min="3" max="3" width="16.4952380952381" style="102" customWidth="1"/>
    <col min="4" max="4" width="14.7142857142857" style="102" customWidth="1"/>
    <col min="5" max="5" width="18.2857142857143" style="102" customWidth="1"/>
    <col min="6" max="6" width="9.14285714285714" style="101"/>
    <col min="7" max="16384" width="9.14285714285714" style="102"/>
  </cols>
  <sheetData>
    <row r="1" ht="13.5" spans="1:1">
      <c r="A1" s="103" t="s">
        <v>238</v>
      </c>
    </row>
    <row r="2" ht="42" customHeight="1" spans="1:5">
      <c r="A2" s="104" t="s">
        <v>239</v>
      </c>
      <c r="B2" s="105"/>
      <c r="C2" s="105"/>
      <c r="D2" s="105"/>
      <c r="E2" s="105"/>
    </row>
    <row r="3" ht="24" customHeight="1" spans="1:7">
      <c r="A3" s="106"/>
      <c r="B3" s="107"/>
      <c r="C3" s="107"/>
      <c r="D3" s="107"/>
      <c r="E3" s="81" t="s">
        <v>2</v>
      </c>
      <c r="F3" s="81"/>
      <c r="G3" s="81"/>
    </row>
    <row r="4" ht="22" customHeight="1" spans="1:5">
      <c r="A4" s="108" t="s">
        <v>240</v>
      </c>
      <c r="B4" s="109" t="s">
        <v>5</v>
      </c>
      <c r="C4" s="108" t="s">
        <v>103</v>
      </c>
      <c r="D4" s="108" t="s">
        <v>75</v>
      </c>
      <c r="E4" s="110" t="s">
        <v>76</v>
      </c>
    </row>
    <row r="5" ht="22" customHeight="1" spans="1:5">
      <c r="A5" s="108" t="s">
        <v>64</v>
      </c>
      <c r="B5" s="109" t="s">
        <v>64</v>
      </c>
      <c r="C5" s="108">
        <v>1</v>
      </c>
      <c r="D5" s="108">
        <v>2</v>
      </c>
      <c r="E5" s="110">
        <v>3</v>
      </c>
    </row>
    <row r="6" ht="22" customHeight="1" spans="1:5">
      <c r="A6" s="108"/>
      <c r="B6" s="111" t="s">
        <v>78</v>
      </c>
      <c r="C6" s="112">
        <f>SUM(D6:E6)</f>
        <v>108.26</v>
      </c>
      <c r="D6" s="112">
        <f>SUM(D7:D21)</f>
        <v>91.78</v>
      </c>
      <c r="E6" s="113">
        <f>SUM(E7:E21)</f>
        <v>16.48</v>
      </c>
    </row>
    <row r="7" ht="22" customHeight="1" spans="1:5">
      <c r="A7" s="108">
        <v>1</v>
      </c>
      <c r="B7" s="111" t="s">
        <v>241</v>
      </c>
      <c r="C7" s="112">
        <f t="shared" ref="C7:C21" si="0">SUM(D7:E7)</f>
        <v>19.2</v>
      </c>
      <c r="D7" s="112">
        <v>19.2</v>
      </c>
      <c r="E7" s="113"/>
    </row>
    <row r="8" ht="22" customHeight="1" spans="1:5">
      <c r="A8" s="108">
        <v>2</v>
      </c>
      <c r="B8" s="111" t="s">
        <v>242</v>
      </c>
      <c r="C8" s="112">
        <f t="shared" si="0"/>
        <v>26.98</v>
      </c>
      <c r="D8" s="112">
        <v>16.68</v>
      </c>
      <c r="E8" s="113">
        <f>2+4+0.5+3.8</f>
        <v>10.3</v>
      </c>
    </row>
    <row r="9" ht="22" customHeight="1" spans="1:5">
      <c r="A9" s="108">
        <v>3</v>
      </c>
      <c r="B9" s="111" t="s">
        <v>243</v>
      </c>
      <c r="C9" s="112">
        <f t="shared" si="0"/>
        <v>0</v>
      </c>
      <c r="D9" s="112">
        <v>0</v>
      </c>
      <c r="E9" s="113"/>
    </row>
    <row r="10" ht="22" customHeight="1" spans="1:5">
      <c r="A10" s="108">
        <v>4</v>
      </c>
      <c r="B10" s="111" t="s">
        <v>244</v>
      </c>
      <c r="C10" s="112">
        <f t="shared" si="0"/>
        <v>0</v>
      </c>
      <c r="D10" s="112">
        <v>0</v>
      </c>
      <c r="E10" s="113"/>
    </row>
    <row r="11" ht="22" customHeight="1" spans="1:5">
      <c r="A11" s="108">
        <v>5</v>
      </c>
      <c r="B11" s="111" t="s">
        <v>245</v>
      </c>
      <c r="C11" s="112">
        <f t="shared" si="0"/>
        <v>7.5</v>
      </c>
      <c r="D11" s="112">
        <v>3</v>
      </c>
      <c r="E11" s="113">
        <f>2.4+1.8+0.3</f>
        <v>4.5</v>
      </c>
    </row>
    <row r="12" ht="22" customHeight="1" spans="1:5">
      <c r="A12" s="108">
        <v>6</v>
      </c>
      <c r="B12" s="111" t="s">
        <v>246</v>
      </c>
      <c r="C12" s="112">
        <f t="shared" si="0"/>
        <v>0</v>
      </c>
      <c r="D12" s="112">
        <v>0</v>
      </c>
      <c r="E12" s="113"/>
    </row>
    <row r="13" ht="22" customHeight="1" spans="1:5">
      <c r="A13" s="108">
        <v>7</v>
      </c>
      <c r="B13" s="111" t="s">
        <v>247</v>
      </c>
      <c r="C13" s="112">
        <f t="shared" si="0"/>
        <v>0</v>
      </c>
      <c r="D13" s="112">
        <v>0</v>
      </c>
      <c r="E13" s="113"/>
    </row>
    <row r="14" ht="22" customHeight="1" spans="1:5">
      <c r="A14" s="108">
        <v>8</v>
      </c>
      <c r="B14" s="111" t="s">
        <v>248</v>
      </c>
      <c r="C14" s="112">
        <f t="shared" si="0"/>
        <v>30</v>
      </c>
      <c r="D14" s="112">
        <v>30</v>
      </c>
      <c r="E14" s="113"/>
    </row>
    <row r="15" ht="22" customHeight="1" spans="1:5">
      <c r="A15" s="108">
        <v>9</v>
      </c>
      <c r="B15" s="111" t="s">
        <v>249</v>
      </c>
      <c r="C15" s="112">
        <f t="shared" si="0"/>
        <v>6.18</v>
      </c>
      <c r="D15" s="112">
        <v>4.5</v>
      </c>
      <c r="E15" s="113">
        <v>1.68</v>
      </c>
    </row>
    <row r="16" ht="22" customHeight="1" spans="1:5">
      <c r="A16" s="108">
        <v>10</v>
      </c>
      <c r="B16" s="111" t="s">
        <v>250</v>
      </c>
      <c r="C16" s="112">
        <f t="shared" si="0"/>
        <v>0</v>
      </c>
      <c r="D16" s="112">
        <v>0</v>
      </c>
      <c r="E16" s="113"/>
    </row>
    <row r="17" ht="22" customHeight="1" spans="1:5">
      <c r="A17" s="108">
        <v>11</v>
      </c>
      <c r="B17" s="111" t="s">
        <v>251</v>
      </c>
      <c r="C17" s="112">
        <f t="shared" si="0"/>
        <v>0</v>
      </c>
      <c r="D17" s="112">
        <v>0</v>
      </c>
      <c r="E17" s="113"/>
    </row>
    <row r="18" ht="22" customHeight="1" spans="1:5">
      <c r="A18" s="108">
        <v>12</v>
      </c>
      <c r="B18" s="111" t="s">
        <v>252</v>
      </c>
      <c r="C18" s="112">
        <f t="shared" si="0"/>
        <v>13.4</v>
      </c>
      <c r="D18" s="112">
        <v>13.4</v>
      </c>
      <c r="E18" s="113"/>
    </row>
    <row r="19" ht="22" customHeight="1" spans="1:5">
      <c r="A19" s="108">
        <v>13</v>
      </c>
      <c r="B19" s="111" t="s">
        <v>253</v>
      </c>
      <c r="C19" s="112">
        <f t="shared" si="0"/>
        <v>3.5</v>
      </c>
      <c r="D19" s="112">
        <v>3.5</v>
      </c>
      <c r="E19" s="113"/>
    </row>
    <row r="20" ht="22" customHeight="1" spans="1:5">
      <c r="A20" s="108">
        <v>14</v>
      </c>
      <c r="B20" s="111" t="s">
        <v>254</v>
      </c>
      <c r="C20" s="112">
        <f t="shared" si="0"/>
        <v>0</v>
      </c>
      <c r="D20" s="112"/>
      <c r="E20" s="113"/>
    </row>
    <row r="21" ht="22" customHeight="1" spans="1:5">
      <c r="A21" s="108">
        <v>15</v>
      </c>
      <c r="B21" s="111" t="s">
        <v>255</v>
      </c>
      <c r="C21" s="112">
        <f t="shared" si="0"/>
        <v>1.5</v>
      </c>
      <c r="D21" s="112">
        <v>1.5</v>
      </c>
      <c r="E21" s="114"/>
    </row>
    <row r="22" spans="1:1">
      <c r="A22" s="47" t="s">
        <v>61</v>
      </c>
    </row>
    <row r="27" spans="5:5">
      <c r="E27" s="115"/>
    </row>
  </sheetData>
  <mergeCells count="1">
    <mergeCell ref="A2:E2"/>
  </mergeCells>
  <pageMargins left="0.75" right="0.75" top="1" bottom="1" header="0.5" footer="0.5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zoomScaleSheetLayoutView="60" workbookViewId="0">
      <selection activeCell="J12" sqref="J12"/>
    </sheetView>
  </sheetViews>
  <sheetFormatPr defaultColWidth="10.2857142857143" defaultRowHeight="12.75" outlineLevelCol="4"/>
  <cols>
    <col min="1" max="1" width="13" customWidth="1"/>
    <col min="2" max="2" width="32.4285714285714" customWidth="1"/>
    <col min="3" max="5" width="13.2857142857143" customWidth="1"/>
    <col min="6" max="6" width="6.85714285714286" customWidth="1"/>
  </cols>
  <sheetData>
    <row r="1" customHeight="1" spans="1:1">
      <c r="A1" s="79" t="s">
        <v>256</v>
      </c>
    </row>
    <row r="2" ht="24.75" customHeight="1" spans="1:5">
      <c r="A2" s="80" t="s">
        <v>257</v>
      </c>
      <c r="B2" s="80"/>
      <c r="C2" s="80"/>
      <c r="D2" s="80"/>
      <c r="E2" s="80"/>
    </row>
    <row r="3" ht="24.75" customHeight="1" spans="5:5">
      <c r="E3" s="81" t="s">
        <v>2</v>
      </c>
    </row>
    <row r="4" ht="24.75" customHeight="1" spans="1:5">
      <c r="A4" s="82" t="s">
        <v>73</v>
      </c>
      <c r="B4" s="83"/>
      <c r="C4" s="83" t="s">
        <v>121</v>
      </c>
      <c r="D4" s="83"/>
      <c r="E4" s="84"/>
    </row>
    <row r="5" ht="24.75" customHeight="1" spans="1:5">
      <c r="A5" s="82" t="s">
        <v>130</v>
      </c>
      <c r="B5" s="83" t="s">
        <v>131</v>
      </c>
      <c r="C5" s="83" t="s">
        <v>103</v>
      </c>
      <c r="D5" s="83" t="s">
        <v>75</v>
      </c>
      <c r="E5" s="84" t="s">
        <v>76</v>
      </c>
    </row>
    <row r="6" ht="24.75" customHeight="1" spans="1:5">
      <c r="A6" s="82"/>
      <c r="B6" s="85" t="s">
        <v>103</v>
      </c>
      <c r="C6" s="83"/>
      <c r="D6" s="83"/>
      <c r="E6" s="84"/>
    </row>
    <row r="7" ht="24.75" customHeight="1" spans="1:5">
      <c r="A7" s="86"/>
      <c r="B7" s="87"/>
      <c r="C7" s="88"/>
      <c r="D7" s="89"/>
      <c r="E7" s="90"/>
    </row>
    <row r="8" ht="24.75" customHeight="1" spans="1:5">
      <c r="A8" s="91"/>
      <c r="B8" s="87"/>
      <c r="C8" s="92"/>
      <c r="D8" s="93"/>
      <c r="E8" s="94"/>
    </row>
    <row r="9" ht="24.75" customHeight="1" spans="1:5">
      <c r="A9" s="95"/>
      <c r="B9" s="96"/>
      <c r="C9" s="92"/>
      <c r="D9" s="93"/>
      <c r="E9" s="94"/>
    </row>
    <row r="10" ht="24.75" customHeight="1" spans="1:5">
      <c r="A10" s="95"/>
      <c r="B10" s="96"/>
      <c r="C10" s="92"/>
      <c r="D10" s="93"/>
      <c r="E10" s="94"/>
    </row>
    <row r="11" ht="24.75" customHeight="1" spans="1:5">
      <c r="A11" s="95"/>
      <c r="B11" s="96"/>
      <c r="C11" s="92"/>
      <c r="D11" s="93"/>
      <c r="E11" s="94"/>
    </row>
    <row r="12" ht="24.75" customHeight="1" spans="1:5">
      <c r="A12" s="97"/>
      <c r="B12" s="98"/>
      <c r="C12" s="88"/>
      <c r="D12" s="89"/>
      <c r="E12" s="90"/>
    </row>
    <row r="13" ht="24.75" customHeight="1" spans="1:5">
      <c r="A13" s="86"/>
      <c r="B13" s="96"/>
      <c r="C13" s="88"/>
      <c r="D13" s="89"/>
      <c r="E13" s="90"/>
    </row>
    <row r="14" ht="24.75" customHeight="1" spans="1:5">
      <c r="A14" s="99"/>
      <c r="B14" s="87"/>
      <c r="C14" s="88"/>
      <c r="D14" s="89"/>
      <c r="E14" s="90"/>
    </row>
    <row r="15" ht="24.75" customHeight="1" spans="1:5">
      <c r="A15" s="100"/>
      <c r="B15" s="96"/>
      <c r="C15" s="92"/>
      <c r="D15" s="93"/>
      <c r="E15" s="94"/>
    </row>
    <row r="16" ht="24.75" customHeight="1" spans="1:5">
      <c r="A16" s="99"/>
      <c r="B16" s="87"/>
      <c r="C16" s="88"/>
      <c r="D16" s="89"/>
      <c r="E16" s="90"/>
    </row>
    <row r="17" ht="24.75" customHeight="1" spans="1:5">
      <c r="A17" s="99"/>
      <c r="B17" s="87"/>
      <c r="C17" s="88"/>
      <c r="D17" s="89"/>
      <c r="E17" s="90"/>
    </row>
    <row r="18" ht="24.75" customHeight="1" spans="1:5">
      <c r="A18" s="100"/>
      <c r="B18" s="96"/>
      <c r="C18" s="92"/>
      <c r="D18" s="93"/>
      <c r="E18" s="94"/>
    </row>
    <row r="19" spans="1:1">
      <c r="A19" s="47" t="s">
        <v>61</v>
      </c>
    </row>
  </sheetData>
  <mergeCells count="3">
    <mergeCell ref="A2:E2"/>
    <mergeCell ref="A4:B4"/>
    <mergeCell ref="C4:E4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view="pageBreakPreview" zoomScaleNormal="100" workbookViewId="0">
      <selection activeCell="B1" sqref="A$1:B$1048576"/>
    </sheetView>
  </sheetViews>
  <sheetFormatPr defaultColWidth="10.2857142857143" defaultRowHeight="14.25" outlineLevelCol="7"/>
  <cols>
    <col min="1" max="1" width="24" style="48" customWidth="1"/>
    <col min="2" max="2" width="24" style="49" customWidth="1"/>
    <col min="3" max="3" width="20.3619047619048" style="48" customWidth="1"/>
    <col min="4" max="4" width="21.7142857142857" style="48" customWidth="1"/>
    <col min="5" max="5" width="19.7809523809524" style="48" customWidth="1"/>
    <col min="6" max="7" width="28.5047619047619" style="48" customWidth="1"/>
    <col min="8" max="8" width="20.552380952381" style="48" customWidth="1"/>
    <col min="9" max="16384" width="10.2857142857143" style="48"/>
  </cols>
  <sheetData>
    <row r="1" s="48" customFormat="1" ht="22.65" customHeight="1" spans="1:8">
      <c r="A1" s="1" t="s">
        <v>258</v>
      </c>
      <c r="B1" s="50"/>
      <c r="C1" s="51"/>
      <c r="D1" s="51"/>
      <c r="E1" s="51"/>
      <c r="F1" s="51"/>
      <c r="G1" s="51"/>
      <c r="H1" s="51"/>
    </row>
    <row r="2" s="48" customFormat="1" ht="24.95" customHeight="1" spans="1:8">
      <c r="A2" s="52" t="s">
        <v>259</v>
      </c>
      <c r="B2" s="53"/>
      <c r="C2" s="54"/>
      <c r="D2" s="54"/>
      <c r="E2" s="54"/>
      <c r="F2" s="55"/>
      <c r="G2" s="55"/>
      <c r="H2" s="55"/>
    </row>
    <row r="3" s="48" customFormat="1" ht="22.65" customHeight="1" spans="1:8">
      <c r="A3" s="56"/>
      <c r="B3" s="57" t="s">
        <v>2</v>
      </c>
      <c r="C3" s="58"/>
      <c r="D3" s="58"/>
      <c r="E3" s="58"/>
      <c r="F3" s="59"/>
      <c r="G3" s="59"/>
      <c r="H3" s="59"/>
    </row>
    <row r="4" s="48" customFormat="1" ht="22.65" customHeight="1" spans="1:8">
      <c r="A4" s="60" t="s">
        <v>260</v>
      </c>
      <c r="B4" s="61"/>
      <c r="C4" s="60" t="s">
        <v>261</v>
      </c>
      <c r="D4" s="61"/>
      <c r="E4" s="61"/>
      <c r="F4" s="62"/>
      <c r="G4" s="63"/>
      <c r="H4" s="64"/>
    </row>
    <row r="5" s="48" customFormat="1" ht="22.65" customHeight="1" spans="1:8">
      <c r="A5" s="60" t="s">
        <v>130</v>
      </c>
      <c r="B5" s="60" t="s">
        <v>131</v>
      </c>
      <c r="C5" s="60" t="s">
        <v>103</v>
      </c>
      <c r="D5" s="60" t="s">
        <v>262</v>
      </c>
      <c r="E5" s="60" t="s">
        <v>76</v>
      </c>
      <c r="F5" s="62"/>
      <c r="G5" s="63"/>
      <c r="H5" s="64"/>
    </row>
    <row r="6" s="48" customFormat="1" ht="22.65" customHeight="1" spans="1:8">
      <c r="A6" s="65" t="s">
        <v>103</v>
      </c>
      <c r="B6" s="66"/>
      <c r="C6" s="67"/>
      <c r="D6" s="67"/>
      <c r="E6" s="67"/>
      <c r="F6" s="68"/>
      <c r="G6" s="69"/>
      <c r="H6" s="59"/>
    </row>
    <row r="7" s="48" customFormat="1" ht="24" customHeight="1" spans="1:8">
      <c r="A7" s="70"/>
      <c r="B7" s="71"/>
      <c r="C7" s="67"/>
      <c r="D7" s="67"/>
      <c r="E7" s="67"/>
      <c r="F7" s="68"/>
      <c r="G7" s="69"/>
      <c r="H7" s="59"/>
    </row>
    <row r="8" s="48" customFormat="1" ht="24" customHeight="1" spans="1:8">
      <c r="A8" s="72"/>
      <c r="B8" s="73"/>
      <c r="C8" s="74"/>
      <c r="D8" s="74"/>
      <c r="E8" s="74"/>
      <c r="F8" s="75"/>
      <c r="G8" s="51"/>
      <c r="H8" s="59"/>
    </row>
    <row r="9" s="48" customFormat="1" ht="24" customHeight="1" spans="1:8">
      <c r="A9" s="76"/>
      <c r="B9" s="71"/>
      <c r="C9" s="77"/>
      <c r="D9" s="77"/>
      <c r="E9" s="77"/>
      <c r="F9" s="51"/>
      <c r="G9" s="51"/>
      <c r="H9" s="59"/>
    </row>
    <row r="10" ht="24" customHeight="1" spans="1:5">
      <c r="A10" s="76"/>
      <c r="B10" s="71"/>
      <c r="C10" s="78"/>
      <c r="D10" s="78"/>
      <c r="E10" s="78"/>
    </row>
    <row r="11" ht="12.75" spans="1:1">
      <c r="A11" s="47" t="s">
        <v>61</v>
      </c>
    </row>
  </sheetData>
  <mergeCells count="5">
    <mergeCell ref="A2:E2"/>
    <mergeCell ref="B3:E3"/>
    <mergeCell ref="A4:B4"/>
    <mergeCell ref="C4:E4"/>
    <mergeCell ref="A6:B6"/>
  </mergeCells>
  <pageMargins left="0.75" right="0.75" top="1" bottom="1" header="0.5" footer="0.5"/>
  <pageSetup paperSize="9" scale="80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view="pageBreakPreview" zoomScaleNormal="100" workbookViewId="0">
      <selection activeCell="E17" sqref="E17"/>
    </sheetView>
  </sheetViews>
  <sheetFormatPr defaultColWidth="11.4285714285714" defaultRowHeight="13.5" outlineLevelRow="5" outlineLevelCol="4"/>
  <cols>
    <col min="1" max="1" width="33.2857142857143" style="36" customWidth="1"/>
    <col min="2" max="2" width="4.57142857142857" style="37" customWidth="1"/>
    <col min="3" max="3" width="19.2857142857143" style="37" customWidth="1"/>
    <col min="4" max="4" width="21.1428571428571" style="36" customWidth="1"/>
    <col min="5" max="5" width="23" style="36" customWidth="1"/>
    <col min="6" max="16384" width="11.4285714285714" style="36"/>
  </cols>
  <sheetData>
    <row r="1" s="36" customFormat="1" ht="31" customHeight="1" spans="1:5">
      <c r="A1" s="1" t="s">
        <v>263</v>
      </c>
      <c r="B1" s="38"/>
      <c r="C1" s="38"/>
      <c r="D1" s="39"/>
      <c r="E1" s="39"/>
    </row>
    <row r="2" s="36" customFormat="1" ht="39.85" customHeight="1" spans="1:5">
      <c r="A2" s="40" t="s">
        <v>264</v>
      </c>
      <c r="B2" s="40"/>
      <c r="C2" s="40"/>
      <c r="D2" s="40"/>
      <c r="E2" s="40"/>
    </row>
    <row r="3" s="36" customFormat="1" ht="22.75" customHeight="1" spans="1:5">
      <c r="A3" s="41"/>
      <c r="B3" s="42"/>
      <c r="C3" s="42"/>
      <c r="D3" s="41"/>
      <c r="E3" s="43" t="s">
        <v>2</v>
      </c>
    </row>
    <row r="4" s="36" customFormat="1" ht="22.75" customHeight="1" spans="1:5">
      <c r="A4" s="44" t="s">
        <v>102</v>
      </c>
      <c r="B4" s="44" t="s">
        <v>103</v>
      </c>
      <c r="C4" s="44" t="s">
        <v>265</v>
      </c>
      <c r="D4" s="44" t="s">
        <v>266</v>
      </c>
      <c r="E4" s="44" t="s">
        <v>267</v>
      </c>
    </row>
    <row r="5" s="36" customFormat="1" ht="22.75" customHeight="1" spans="1:5">
      <c r="A5" s="45" t="s">
        <v>117</v>
      </c>
      <c r="B5" s="44">
        <f>SUM(C5)</f>
        <v>350</v>
      </c>
      <c r="C5" s="44">
        <v>350</v>
      </c>
      <c r="D5" s="46"/>
      <c r="E5" s="46"/>
    </row>
    <row r="6" ht="12.75" spans="1:1">
      <c r="A6" s="47" t="s">
        <v>61</v>
      </c>
    </row>
  </sheetData>
  <mergeCells count="1">
    <mergeCell ref="A2:E2"/>
  </mergeCells>
  <pageMargins left="0.75" right="0.75" top="1" bottom="1" header="0.5" footer="0.5"/>
  <pageSetup paperSize="9" scale="86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view="pageBreakPreview" zoomScaleNormal="100" topLeftCell="A2" workbookViewId="0">
      <selection activeCell="A1" sqref="$A1:$XFD65536"/>
    </sheetView>
  </sheetViews>
  <sheetFormatPr defaultColWidth="9.14285714285714" defaultRowHeight="12.75" outlineLevelCol="7"/>
  <cols>
    <col min="1" max="1" width="18" customWidth="1"/>
    <col min="2" max="3" width="7.42857142857143" customWidth="1"/>
    <col min="4" max="5" width="19.5714285714286" customWidth="1"/>
    <col min="6" max="6" width="19.2857142857143" customWidth="1"/>
    <col min="7" max="7" width="11.8571428571429" customWidth="1"/>
    <col min="8" max="8" width="12" customWidth="1"/>
  </cols>
  <sheetData>
    <row r="1" ht="14.25" spans="1:1">
      <c r="A1" s="1" t="s">
        <v>268</v>
      </c>
    </row>
    <row r="2" ht="37" customHeight="1" spans="1:7">
      <c r="A2" s="2" t="s">
        <v>269</v>
      </c>
      <c r="B2" s="3"/>
      <c r="C2" s="2"/>
      <c r="D2" s="3"/>
      <c r="E2" s="3"/>
      <c r="F2" s="3"/>
      <c r="G2" s="3"/>
    </row>
    <row r="3" ht="29" customHeight="1" spans="1:7">
      <c r="A3" s="2" t="s">
        <v>270</v>
      </c>
      <c r="B3" s="3"/>
      <c r="C3" s="2"/>
      <c r="D3" s="3"/>
      <c r="E3" s="3"/>
      <c r="F3" s="3"/>
      <c r="G3" s="3"/>
    </row>
    <row r="4" ht="39" customHeight="1" spans="1:8">
      <c r="A4" s="24" t="s">
        <v>271</v>
      </c>
      <c r="B4" s="24"/>
      <c r="C4" s="24" t="s">
        <v>117</v>
      </c>
      <c r="D4" s="24"/>
      <c r="E4" s="24"/>
      <c r="F4" s="24"/>
      <c r="G4" s="24"/>
      <c r="H4" s="24"/>
    </row>
    <row r="5" ht="23" customHeight="1" spans="1:8">
      <c r="A5" s="25" t="s">
        <v>272</v>
      </c>
      <c r="B5" s="24" t="s">
        <v>273</v>
      </c>
      <c r="C5" s="24"/>
      <c r="D5" s="24" t="s">
        <v>274</v>
      </c>
      <c r="E5" s="24"/>
      <c r="F5" s="26" t="s">
        <v>275</v>
      </c>
      <c r="G5" s="26"/>
      <c r="H5" s="26"/>
    </row>
    <row r="6" ht="23" customHeight="1" spans="1:8">
      <c r="A6" s="27"/>
      <c r="B6" s="24"/>
      <c r="C6" s="24"/>
      <c r="D6" s="24"/>
      <c r="E6" s="24"/>
      <c r="F6" s="24" t="s">
        <v>276</v>
      </c>
      <c r="G6" s="24" t="s">
        <v>277</v>
      </c>
      <c r="H6" s="24" t="s">
        <v>278</v>
      </c>
    </row>
    <row r="7" ht="22" customHeight="1" spans="1:8">
      <c r="A7" s="28"/>
      <c r="B7" s="29" t="s">
        <v>279</v>
      </c>
      <c r="C7" s="29"/>
      <c r="D7" s="30" t="s">
        <v>280</v>
      </c>
      <c r="E7" s="31"/>
      <c r="F7" s="32">
        <f>G7</f>
        <v>198</v>
      </c>
      <c r="G7" s="32">
        <f>88+54+30+20+6</f>
        <v>198</v>
      </c>
      <c r="H7" s="29"/>
    </row>
    <row r="8" ht="22" customHeight="1" spans="1:8">
      <c r="A8" s="28"/>
      <c r="B8" s="29" t="s">
        <v>281</v>
      </c>
      <c r="C8" s="29"/>
      <c r="D8" s="30" t="s">
        <v>282</v>
      </c>
      <c r="E8" s="31"/>
      <c r="F8" s="32">
        <f>G8</f>
        <v>97361</v>
      </c>
      <c r="G8" s="32">
        <f>30000+15000+490+139+3000+48732</f>
        <v>97361</v>
      </c>
      <c r="H8" s="29"/>
    </row>
    <row r="9" ht="22" customHeight="1" spans="1:8">
      <c r="A9" s="28"/>
      <c r="B9" s="29" t="s">
        <v>283</v>
      </c>
      <c r="C9" s="29"/>
      <c r="D9" s="30" t="s">
        <v>284</v>
      </c>
      <c r="E9" s="31"/>
      <c r="F9" s="32">
        <f t="shared" ref="F8:F14" si="0">G9</f>
        <v>27195.43</v>
      </c>
      <c r="G9" s="32">
        <f>13393+4000+2800+43.24+3711+300+200+143+40+34.2+25+16.48+10+350+43.24+2086.27</f>
        <v>27195.43</v>
      </c>
      <c r="H9" s="29"/>
    </row>
    <row r="10" ht="22" customHeight="1" spans="1:8">
      <c r="A10" s="28"/>
      <c r="B10" s="29" t="s">
        <v>285</v>
      </c>
      <c r="C10" s="29"/>
      <c r="D10" s="30" t="s">
        <v>286</v>
      </c>
      <c r="E10" s="31"/>
      <c r="F10" s="32">
        <f t="shared" si="0"/>
        <v>396.21</v>
      </c>
      <c r="G10" s="32">
        <f>30+16+8.21+342</f>
        <v>396.21</v>
      </c>
      <c r="H10" s="29"/>
    </row>
    <row r="11" ht="22" customHeight="1" spans="1:8">
      <c r="A11" s="28"/>
      <c r="B11" s="29" t="s">
        <v>287</v>
      </c>
      <c r="C11" s="29"/>
      <c r="D11" s="30" t="s">
        <v>288</v>
      </c>
      <c r="E11" s="31"/>
      <c r="F11" s="32">
        <f t="shared" si="0"/>
        <v>415.3</v>
      </c>
      <c r="G11" s="32">
        <f>300+7+98.3+10</f>
        <v>415.3</v>
      </c>
      <c r="H11" s="28"/>
    </row>
    <row r="12" ht="22" customHeight="1" spans="1:8">
      <c r="A12" s="28"/>
      <c r="B12" s="29" t="s">
        <v>289</v>
      </c>
      <c r="C12" s="29"/>
      <c r="D12" s="30" t="s">
        <v>290</v>
      </c>
      <c r="E12" s="31"/>
      <c r="F12" s="32">
        <f t="shared" si="0"/>
        <v>2384.18</v>
      </c>
      <c r="G12" s="32">
        <f>60+50+2274.18</f>
        <v>2384.18</v>
      </c>
      <c r="H12" s="28"/>
    </row>
    <row r="13" ht="30" customHeight="1" spans="1:8">
      <c r="A13" s="28"/>
      <c r="B13" s="29" t="s">
        <v>291</v>
      </c>
      <c r="C13" s="29"/>
      <c r="D13" s="30" t="s">
        <v>292</v>
      </c>
      <c r="E13" s="31"/>
      <c r="F13" s="32">
        <f t="shared" si="0"/>
        <v>3</v>
      </c>
      <c r="G13" s="32">
        <v>3</v>
      </c>
      <c r="H13" s="28"/>
    </row>
    <row r="14" ht="22" customHeight="1" spans="1:8">
      <c r="A14" s="28"/>
      <c r="B14" s="29" t="s">
        <v>293</v>
      </c>
      <c r="C14" s="29"/>
      <c r="D14" s="33" t="s">
        <v>294</v>
      </c>
      <c r="E14" s="34"/>
      <c r="F14" s="32">
        <f t="shared" si="0"/>
        <v>17</v>
      </c>
      <c r="G14" s="32">
        <v>17</v>
      </c>
      <c r="H14" s="28"/>
    </row>
    <row r="15" ht="22" customHeight="1" spans="1:8">
      <c r="A15" s="28"/>
      <c r="B15" s="29" t="s">
        <v>295</v>
      </c>
      <c r="C15" s="29"/>
      <c r="D15" s="29"/>
      <c r="E15" s="29"/>
      <c r="F15" s="32">
        <f>SUM(F7:F14)</f>
        <v>127970.12</v>
      </c>
      <c r="G15" s="32">
        <f>SUM(G7:G14)</f>
        <v>127970.12</v>
      </c>
      <c r="H15" s="32">
        <f>SUM(H7:H14)</f>
        <v>0</v>
      </c>
    </row>
    <row r="16" ht="18" customHeight="1" spans="1:8">
      <c r="A16" s="24" t="s">
        <v>296</v>
      </c>
      <c r="B16" s="26" t="s">
        <v>297</v>
      </c>
      <c r="C16" s="26"/>
      <c r="D16" s="26"/>
      <c r="E16" s="26"/>
      <c r="F16" s="26"/>
      <c r="G16" s="26"/>
      <c r="H16" s="26"/>
    </row>
    <row r="17" ht="18" customHeight="1" spans="1:8">
      <c r="A17" s="24"/>
      <c r="B17" s="26" t="s">
        <v>298</v>
      </c>
      <c r="C17" s="26"/>
      <c r="D17" s="26"/>
      <c r="E17" s="26"/>
      <c r="F17" s="26"/>
      <c r="G17" s="26"/>
      <c r="H17" s="26"/>
    </row>
    <row r="18" ht="18" customHeight="1" spans="1:8">
      <c r="A18" s="24"/>
      <c r="B18" s="26" t="s">
        <v>299</v>
      </c>
      <c r="C18" s="26"/>
      <c r="D18" s="26"/>
      <c r="E18" s="26"/>
      <c r="F18" s="26"/>
      <c r="G18" s="26"/>
      <c r="H18" s="26"/>
    </row>
    <row r="19" ht="18" customHeight="1" spans="1:8">
      <c r="A19" s="24"/>
      <c r="B19" s="26" t="s">
        <v>300</v>
      </c>
      <c r="C19" s="26"/>
      <c r="D19" s="26"/>
      <c r="E19" s="26"/>
      <c r="F19" s="26"/>
      <c r="G19" s="26"/>
      <c r="H19" s="26"/>
    </row>
    <row r="20" ht="18" customHeight="1" spans="1:8">
      <c r="A20" s="24"/>
      <c r="B20" s="26" t="s">
        <v>301</v>
      </c>
      <c r="C20" s="26"/>
      <c r="D20" s="26"/>
      <c r="E20" s="26"/>
      <c r="F20" s="26"/>
      <c r="G20" s="26"/>
      <c r="H20" s="26"/>
    </row>
    <row r="21" ht="18" customHeight="1" spans="1:8">
      <c r="A21" s="24"/>
      <c r="B21" s="26" t="s">
        <v>302</v>
      </c>
      <c r="C21" s="26"/>
      <c r="D21" s="26"/>
      <c r="E21" s="26"/>
      <c r="F21" s="26"/>
      <c r="G21" s="26"/>
      <c r="H21" s="26"/>
    </row>
    <row r="22" ht="14.25" spans="1:8">
      <c r="A22" s="24"/>
      <c r="B22" s="26" t="s">
        <v>303</v>
      </c>
      <c r="C22" s="26"/>
      <c r="D22" s="26"/>
      <c r="E22" s="26"/>
      <c r="F22" s="26"/>
      <c r="G22" s="26"/>
      <c r="H22" s="26"/>
    </row>
    <row r="23" ht="14.25" spans="1:8">
      <c r="A23" s="24"/>
      <c r="B23" s="26" t="s">
        <v>304</v>
      </c>
      <c r="C23" s="26"/>
      <c r="D23" s="26"/>
      <c r="E23" s="26"/>
      <c r="F23" s="26"/>
      <c r="G23" s="26"/>
      <c r="H23" s="26"/>
    </row>
    <row r="24" ht="14.25" spans="1:8">
      <c r="A24" s="24"/>
      <c r="B24" s="26" t="s">
        <v>305</v>
      </c>
      <c r="C24" s="26"/>
      <c r="D24" s="26"/>
      <c r="E24" s="26"/>
      <c r="F24" s="26"/>
      <c r="G24" s="26"/>
      <c r="H24" s="26"/>
    </row>
    <row r="25" ht="28.5" spans="1:8">
      <c r="A25" s="24" t="s">
        <v>306</v>
      </c>
      <c r="B25" s="24" t="s">
        <v>307</v>
      </c>
      <c r="C25" s="24" t="s">
        <v>308</v>
      </c>
      <c r="D25" s="24"/>
      <c r="E25" s="24" t="s">
        <v>309</v>
      </c>
      <c r="F25" s="24"/>
      <c r="G25" s="24" t="s">
        <v>310</v>
      </c>
      <c r="H25" s="24"/>
    </row>
    <row r="26" ht="20" customHeight="1" spans="1:8">
      <c r="A26" s="24"/>
      <c r="B26" s="24" t="s">
        <v>311</v>
      </c>
      <c r="C26" s="24" t="s">
        <v>312</v>
      </c>
      <c r="D26" s="24"/>
      <c r="E26" s="26" t="s">
        <v>313</v>
      </c>
      <c r="F26" s="26"/>
      <c r="G26" s="25" t="s">
        <v>314</v>
      </c>
      <c r="H26" s="27"/>
    </row>
    <row r="27" ht="20" customHeight="1" spans="1:8">
      <c r="A27" s="24"/>
      <c r="B27" s="24"/>
      <c r="C27" s="24"/>
      <c r="D27" s="24"/>
      <c r="E27" s="26" t="s">
        <v>315</v>
      </c>
      <c r="F27" s="26"/>
      <c r="G27" s="27" t="s">
        <v>316</v>
      </c>
      <c r="H27" s="27"/>
    </row>
    <row r="28" ht="20" customHeight="1" spans="1:8">
      <c r="A28" s="24"/>
      <c r="B28" s="24"/>
      <c r="C28" s="24" t="s">
        <v>317</v>
      </c>
      <c r="D28" s="24"/>
      <c r="E28" s="26" t="s">
        <v>318</v>
      </c>
      <c r="F28" s="26"/>
      <c r="G28" s="25" t="s">
        <v>319</v>
      </c>
      <c r="H28" s="27"/>
    </row>
    <row r="29" ht="20" customHeight="1" spans="1:8">
      <c r="A29" s="24"/>
      <c r="B29" s="24"/>
      <c r="C29" s="24"/>
      <c r="D29" s="24"/>
      <c r="E29" s="26" t="s">
        <v>320</v>
      </c>
      <c r="F29" s="26"/>
      <c r="G29" s="27" t="s">
        <v>321</v>
      </c>
      <c r="H29" s="27"/>
    </row>
    <row r="30" ht="20" customHeight="1" spans="1:8">
      <c r="A30" s="24"/>
      <c r="B30" s="24"/>
      <c r="C30" s="24"/>
      <c r="D30" s="24"/>
      <c r="E30" s="26" t="s">
        <v>322</v>
      </c>
      <c r="F30" s="26"/>
      <c r="G30" s="27" t="s">
        <v>323</v>
      </c>
      <c r="H30" s="27"/>
    </row>
    <row r="31" ht="20" customHeight="1" spans="1:8">
      <c r="A31" s="24"/>
      <c r="B31" s="24"/>
      <c r="C31" s="24" t="s">
        <v>324</v>
      </c>
      <c r="D31" s="24"/>
      <c r="E31" s="26" t="s">
        <v>325</v>
      </c>
      <c r="F31" s="26"/>
      <c r="G31" s="25" t="s">
        <v>326</v>
      </c>
      <c r="H31" s="27"/>
    </row>
    <row r="32" ht="20" customHeight="1" spans="1:8">
      <c r="A32" s="24"/>
      <c r="B32" s="24"/>
      <c r="C32" s="24"/>
      <c r="D32" s="24"/>
      <c r="E32" s="26" t="s">
        <v>327</v>
      </c>
      <c r="F32" s="26"/>
      <c r="G32" s="25" t="s">
        <v>328</v>
      </c>
      <c r="H32" s="27"/>
    </row>
    <row r="33" ht="20" customHeight="1" spans="1:8">
      <c r="A33" s="24"/>
      <c r="B33" s="24"/>
      <c r="C33" s="24" t="s">
        <v>329</v>
      </c>
      <c r="D33" s="24"/>
      <c r="E33" s="26" t="s">
        <v>330</v>
      </c>
      <c r="F33" s="26"/>
      <c r="G33" s="25" t="s">
        <v>331</v>
      </c>
      <c r="H33" s="27"/>
    </row>
    <row r="34" ht="20" customHeight="1" spans="1:8">
      <c r="A34" s="24"/>
      <c r="B34" s="24"/>
      <c r="C34" s="24"/>
      <c r="D34" s="24"/>
      <c r="E34" s="26" t="s">
        <v>332</v>
      </c>
      <c r="F34" s="26"/>
      <c r="G34" s="35" t="s">
        <v>333</v>
      </c>
      <c r="H34" s="35"/>
    </row>
    <row r="35" ht="20" customHeight="1" spans="1:8">
      <c r="A35" s="24"/>
      <c r="B35" s="24" t="s">
        <v>334</v>
      </c>
      <c r="C35" s="24" t="s">
        <v>335</v>
      </c>
      <c r="D35" s="24"/>
      <c r="E35" s="26" t="s">
        <v>336</v>
      </c>
      <c r="F35" s="26"/>
      <c r="G35" s="25" t="s">
        <v>337</v>
      </c>
      <c r="H35" s="27"/>
    </row>
    <row r="36" ht="20" customHeight="1" spans="1:8">
      <c r="A36" s="24"/>
      <c r="B36" s="24"/>
      <c r="C36" s="24"/>
      <c r="D36" s="24"/>
      <c r="E36" s="26" t="s">
        <v>338</v>
      </c>
      <c r="F36" s="26"/>
      <c r="G36" s="25" t="s">
        <v>339</v>
      </c>
      <c r="H36" s="27"/>
    </row>
    <row r="37" ht="20" customHeight="1" spans="1:8">
      <c r="A37" s="24"/>
      <c r="B37" s="24"/>
      <c r="C37" s="24" t="s">
        <v>340</v>
      </c>
      <c r="D37" s="24"/>
      <c r="E37" s="26" t="s">
        <v>341</v>
      </c>
      <c r="F37" s="26"/>
      <c r="G37" s="25" t="s">
        <v>342</v>
      </c>
      <c r="H37" s="27"/>
    </row>
    <row r="38" ht="20" customHeight="1" spans="1:8">
      <c r="A38" s="24"/>
      <c r="B38" s="24"/>
      <c r="C38" s="24"/>
      <c r="D38" s="24"/>
      <c r="E38" s="26" t="s">
        <v>343</v>
      </c>
      <c r="F38" s="26"/>
      <c r="G38" s="25" t="s">
        <v>344</v>
      </c>
      <c r="H38" s="27"/>
    </row>
    <row r="39" ht="31" customHeight="1" spans="1:8">
      <c r="A39" s="24"/>
      <c r="B39" s="24"/>
      <c r="C39" s="24" t="s">
        <v>345</v>
      </c>
      <c r="D39" s="24"/>
      <c r="E39" s="26" t="s">
        <v>346</v>
      </c>
      <c r="F39" s="26"/>
      <c r="G39" s="25" t="s">
        <v>347</v>
      </c>
      <c r="H39" s="27"/>
    </row>
    <row r="40" ht="20" customHeight="1" spans="1:8">
      <c r="A40" s="24"/>
      <c r="B40" s="24"/>
      <c r="C40" s="24"/>
      <c r="D40" s="24"/>
      <c r="E40" s="26" t="s">
        <v>348</v>
      </c>
      <c r="F40" s="26"/>
      <c r="G40" s="25" t="s">
        <v>349</v>
      </c>
      <c r="H40" s="27"/>
    </row>
    <row r="41" ht="33" customHeight="1" spans="1:8">
      <c r="A41" s="24"/>
      <c r="B41" s="24"/>
      <c r="C41" s="24" t="s">
        <v>350</v>
      </c>
      <c r="D41" s="24"/>
      <c r="E41" s="26" t="s">
        <v>351</v>
      </c>
      <c r="F41" s="26"/>
      <c r="G41" s="25" t="s">
        <v>352</v>
      </c>
      <c r="H41" s="27"/>
    </row>
    <row r="42" ht="20" customHeight="1" spans="1:8">
      <c r="A42" s="24"/>
      <c r="B42" s="24"/>
      <c r="C42" s="24"/>
      <c r="D42" s="24"/>
      <c r="E42" s="26" t="s">
        <v>353</v>
      </c>
      <c r="F42" s="26"/>
      <c r="G42" s="25" t="s">
        <v>352</v>
      </c>
      <c r="H42" s="27"/>
    </row>
    <row r="43" ht="20" customHeight="1" spans="1:8">
      <c r="A43" s="24"/>
      <c r="B43" s="24" t="s">
        <v>354</v>
      </c>
      <c r="C43" s="24" t="s">
        <v>355</v>
      </c>
      <c r="D43" s="24"/>
      <c r="E43" s="26" t="s">
        <v>356</v>
      </c>
      <c r="F43" s="26"/>
      <c r="G43" s="27" t="s">
        <v>321</v>
      </c>
      <c r="H43" s="27"/>
    </row>
  </sheetData>
  <mergeCells count="86">
    <mergeCell ref="A2:G2"/>
    <mergeCell ref="A3:G3"/>
    <mergeCell ref="A4:B4"/>
    <mergeCell ref="C4:H4"/>
    <mergeCell ref="F5:H5"/>
    <mergeCell ref="B7:C7"/>
    <mergeCell ref="D7:E7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E15"/>
    <mergeCell ref="B16:H16"/>
    <mergeCell ref="B17:H17"/>
    <mergeCell ref="B18:H18"/>
    <mergeCell ref="B19:H19"/>
    <mergeCell ref="B20:H20"/>
    <mergeCell ref="B21:H21"/>
    <mergeCell ref="B22:H22"/>
    <mergeCell ref="B23:H23"/>
    <mergeCell ref="B24:H24"/>
    <mergeCell ref="C25:D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C43:D43"/>
    <mergeCell ref="E43:F43"/>
    <mergeCell ref="G43:H43"/>
    <mergeCell ref="A5:A15"/>
    <mergeCell ref="A16:A24"/>
    <mergeCell ref="A25:A43"/>
    <mergeCell ref="B26:B34"/>
    <mergeCell ref="B35:B42"/>
    <mergeCell ref="B5:C6"/>
    <mergeCell ref="D5:E6"/>
    <mergeCell ref="C26:D27"/>
    <mergeCell ref="C28:D30"/>
    <mergeCell ref="C31:D32"/>
    <mergeCell ref="C33:D34"/>
    <mergeCell ref="C35:D36"/>
    <mergeCell ref="C37:D38"/>
    <mergeCell ref="C39:D40"/>
    <mergeCell ref="C41:D42"/>
  </mergeCells>
  <pageMargins left="0.75" right="0.75" top="1" bottom="1" header="0.5" footer="0.5"/>
  <pageSetup paperSize="9" scale="76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N18" sqref="N18"/>
    </sheetView>
  </sheetViews>
  <sheetFormatPr defaultColWidth="9.14285714285714" defaultRowHeight="12.75" outlineLevelCol="7"/>
  <cols>
    <col min="8" max="8" width="15.4285714285714" customWidth="1"/>
  </cols>
  <sheetData>
    <row r="1" ht="14.25" spans="1:1">
      <c r="A1" s="1" t="s">
        <v>357</v>
      </c>
    </row>
    <row r="2" ht="31" customHeight="1" spans="1:8">
      <c r="A2" s="2" t="s">
        <v>358</v>
      </c>
      <c r="B2" s="3"/>
      <c r="C2" s="3"/>
      <c r="D2" s="3"/>
      <c r="E2" s="3"/>
      <c r="F2" s="3"/>
      <c r="G2" s="3"/>
      <c r="H2" s="3"/>
    </row>
    <row r="3" ht="24" customHeight="1" spans="1:8">
      <c r="A3" s="2" t="s">
        <v>270</v>
      </c>
      <c r="B3" s="3"/>
      <c r="C3" s="3"/>
      <c r="D3" s="3"/>
      <c r="E3" s="3"/>
      <c r="F3" s="3"/>
      <c r="G3" s="3"/>
      <c r="H3" s="3"/>
    </row>
    <row r="4" ht="18" customHeight="1" spans="1:8">
      <c r="A4" s="4"/>
      <c r="B4" s="4"/>
      <c r="C4" s="4"/>
      <c r="D4" s="4"/>
      <c r="E4" s="4"/>
      <c r="F4" s="4"/>
      <c r="G4" s="4"/>
      <c r="H4" s="4"/>
    </row>
    <row r="5" ht="18" customHeight="1" spans="1:8">
      <c r="A5" s="5" t="s">
        <v>359</v>
      </c>
      <c r="B5" s="5"/>
      <c r="C5" s="6"/>
      <c r="D5" s="6"/>
      <c r="E5" s="6"/>
      <c r="F5" s="6"/>
      <c r="G5" s="6"/>
      <c r="H5" s="6"/>
    </row>
    <row r="6" ht="18" customHeight="1" spans="1:8">
      <c r="A6" s="7" t="s">
        <v>360</v>
      </c>
      <c r="B6" s="7"/>
      <c r="C6" s="8"/>
      <c r="D6" s="8"/>
      <c r="E6" s="8"/>
      <c r="F6" s="9" t="s">
        <v>361</v>
      </c>
      <c r="G6" s="9"/>
      <c r="H6" s="6"/>
    </row>
    <row r="7" ht="18" customHeight="1" spans="1:8">
      <c r="A7" s="10" t="s">
        <v>362</v>
      </c>
      <c r="B7" s="11"/>
      <c r="C7" s="12" t="s">
        <v>363</v>
      </c>
      <c r="D7" s="12"/>
      <c r="E7" s="12"/>
      <c r="F7" s="13"/>
      <c r="G7" s="13"/>
      <c r="H7" s="13"/>
    </row>
    <row r="8" ht="18" customHeight="1" spans="1:8">
      <c r="A8" s="10" t="s">
        <v>364</v>
      </c>
      <c r="B8" s="11"/>
      <c r="C8" s="14" t="s">
        <v>365</v>
      </c>
      <c r="D8" s="14"/>
      <c r="E8" s="14"/>
      <c r="F8" s="13"/>
      <c r="G8" s="13"/>
      <c r="H8" s="13"/>
    </row>
    <row r="9" ht="18" customHeight="1" spans="1:8">
      <c r="A9" s="15"/>
      <c r="B9" s="16"/>
      <c r="C9" s="14" t="s">
        <v>366</v>
      </c>
      <c r="D9" s="14"/>
      <c r="E9" s="14"/>
      <c r="F9" s="13"/>
      <c r="G9" s="13"/>
      <c r="H9" s="13"/>
    </row>
    <row r="10" ht="18" customHeight="1" spans="1:8">
      <c r="A10" s="17"/>
      <c r="B10" s="18"/>
      <c r="C10" s="14" t="s">
        <v>278</v>
      </c>
      <c r="D10" s="14"/>
      <c r="E10" s="14"/>
      <c r="F10" s="13"/>
      <c r="G10" s="13"/>
      <c r="H10" s="13"/>
    </row>
    <row r="11" ht="16.5" customHeight="1" spans="1:8">
      <c r="A11" s="11" t="s">
        <v>367</v>
      </c>
      <c r="B11" s="19" t="s">
        <v>368</v>
      </c>
      <c r="C11" s="20"/>
      <c r="D11" s="20"/>
      <c r="E11" s="20"/>
      <c r="F11" s="20"/>
      <c r="G11" s="20"/>
      <c r="H11" s="20"/>
    </row>
    <row r="12" ht="16.5" customHeight="1" spans="1:8">
      <c r="A12" s="11" t="s">
        <v>369</v>
      </c>
      <c r="B12" s="19" t="s">
        <v>370</v>
      </c>
      <c r="C12" s="21"/>
      <c r="D12" s="21"/>
      <c r="E12" s="21"/>
      <c r="F12" s="21"/>
      <c r="G12" s="21"/>
      <c r="H12" s="20"/>
    </row>
    <row r="13" ht="16.5" customHeight="1" spans="1:8">
      <c r="A13" s="11" t="s">
        <v>371</v>
      </c>
      <c r="B13" s="19" t="s">
        <v>372</v>
      </c>
      <c r="C13" s="21"/>
      <c r="D13" s="21"/>
      <c r="E13" s="21"/>
      <c r="F13" s="21"/>
      <c r="G13" s="21"/>
      <c r="H13" s="20"/>
    </row>
    <row r="14" ht="18" customHeight="1" spans="1:8">
      <c r="A14" s="7" t="s">
        <v>373</v>
      </c>
      <c r="B14" s="22"/>
      <c r="C14" s="17"/>
      <c r="D14" s="17"/>
      <c r="E14" s="17"/>
      <c r="F14" s="17"/>
      <c r="G14" s="17"/>
      <c r="H14" s="17"/>
    </row>
    <row r="15" ht="18" customHeight="1" spans="1:8">
      <c r="A15" s="7" t="s">
        <v>374</v>
      </c>
      <c r="B15" s="8" t="s">
        <v>307</v>
      </c>
      <c r="C15" s="8"/>
      <c r="D15" s="9" t="s">
        <v>308</v>
      </c>
      <c r="E15" s="9" t="s">
        <v>309</v>
      </c>
      <c r="F15" s="9"/>
      <c r="G15" s="6" t="s">
        <v>310</v>
      </c>
      <c r="H15" s="6"/>
    </row>
    <row r="16" ht="18" customHeight="1" spans="1:8">
      <c r="A16" s="7"/>
      <c r="B16" s="8" t="s">
        <v>329</v>
      </c>
      <c r="C16" s="8"/>
      <c r="D16" s="8"/>
      <c r="E16" s="8"/>
      <c r="F16" s="8"/>
      <c r="G16" s="13"/>
      <c r="H16" s="13"/>
    </row>
    <row r="17" ht="18" customHeight="1" spans="1:8">
      <c r="A17" s="7"/>
      <c r="B17" s="8"/>
      <c r="C17" s="8"/>
      <c r="D17" s="8"/>
      <c r="E17" s="8"/>
      <c r="F17" s="8"/>
      <c r="G17" s="13"/>
      <c r="H17" s="13"/>
    </row>
    <row r="18" ht="18" customHeight="1" spans="1:8">
      <c r="A18" s="7"/>
      <c r="B18" s="8"/>
      <c r="C18" s="8"/>
      <c r="D18" s="8"/>
      <c r="E18" s="8"/>
      <c r="F18" s="8"/>
      <c r="G18" s="13"/>
      <c r="H18" s="13"/>
    </row>
    <row r="19" ht="18" customHeight="1" spans="1:8">
      <c r="A19" s="7"/>
      <c r="B19" s="8" t="s">
        <v>311</v>
      </c>
      <c r="C19" s="8"/>
      <c r="D19" s="8"/>
      <c r="E19" s="8"/>
      <c r="F19" s="8"/>
      <c r="G19" s="13"/>
      <c r="H19" s="13"/>
    </row>
    <row r="20" ht="18" customHeight="1" spans="1:8">
      <c r="A20" s="7"/>
      <c r="B20" s="8"/>
      <c r="C20" s="8"/>
      <c r="D20" s="8"/>
      <c r="E20" s="8"/>
      <c r="F20" s="8"/>
      <c r="G20" s="13"/>
      <c r="H20" s="13"/>
    </row>
    <row r="21" ht="18" customHeight="1" spans="1:8">
      <c r="A21" s="7"/>
      <c r="B21" s="8"/>
      <c r="C21" s="8"/>
      <c r="D21" s="8"/>
      <c r="E21" s="8"/>
      <c r="F21" s="8"/>
      <c r="G21" s="13"/>
      <c r="H21" s="13"/>
    </row>
    <row r="22" ht="18" customHeight="1" spans="1:8">
      <c r="A22" s="7"/>
      <c r="B22" s="8" t="s">
        <v>334</v>
      </c>
      <c r="C22" s="8"/>
      <c r="D22" s="8"/>
      <c r="E22" s="8"/>
      <c r="F22" s="8"/>
      <c r="G22" s="13"/>
      <c r="H22" s="13"/>
    </row>
    <row r="23" ht="18" customHeight="1" spans="1:8">
      <c r="A23" s="7"/>
      <c r="B23" s="8"/>
      <c r="C23" s="8"/>
      <c r="D23" s="8"/>
      <c r="E23" s="8"/>
      <c r="F23" s="8"/>
      <c r="G23" s="13"/>
      <c r="H23" s="13"/>
    </row>
    <row r="24" ht="18" customHeight="1" spans="1:8">
      <c r="A24" s="7"/>
      <c r="B24" s="8"/>
      <c r="C24" s="8"/>
      <c r="D24" s="8"/>
      <c r="E24" s="8"/>
      <c r="F24" s="8"/>
      <c r="G24" s="13"/>
      <c r="H24" s="13"/>
    </row>
    <row r="25" ht="13.5" spans="1:8">
      <c r="A25" s="7"/>
      <c r="B25" s="8" t="s">
        <v>375</v>
      </c>
      <c r="C25" s="8"/>
      <c r="D25" s="8"/>
      <c r="E25" s="8"/>
      <c r="F25" s="8"/>
      <c r="G25" s="13"/>
      <c r="H25" s="13"/>
    </row>
    <row r="26" ht="13.5" spans="1:8">
      <c r="A26" s="7"/>
      <c r="B26" s="8"/>
      <c r="C26" s="8"/>
      <c r="D26" s="8"/>
      <c r="E26" s="8"/>
      <c r="F26" s="8"/>
      <c r="G26" s="13"/>
      <c r="H26" s="13"/>
    </row>
    <row r="27" ht="13.5" spans="1:8">
      <c r="A27" s="7"/>
      <c r="B27" s="8"/>
      <c r="C27" s="8"/>
      <c r="D27" s="8"/>
      <c r="E27" s="8"/>
      <c r="F27" s="8"/>
      <c r="G27" s="23"/>
      <c r="H27" s="23"/>
    </row>
  </sheetData>
  <mergeCells count="55">
    <mergeCell ref="A2:H2"/>
    <mergeCell ref="A3:H3"/>
    <mergeCell ref="A5:B5"/>
    <mergeCell ref="C5:H5"/>
    <mergeCell ref="A6:B6"/>
    <mergeCell ref="C6:E6"/>
    <mergeCell ref="F6:G6"/>
    <mergeCell ref="A7:B7"/>
    <mergeCell ref="C7:E7"/>
    <mergeCell ref="F7:H7"/>
    <mergeCell ref="A8:B8"/>
    <mergeCell ref="C8:E8"/>
    <mergeCell ref="F8:H8"/>
    <mergeCell ref="A9:B9"/>
    <mergeCell ref="C9:E9"/>
    <mergeCell ref="F9:H9"/>
    <mergeCell ref="A10:B10"/>
    <mergeCell ref="C10:E10"/>
    <mergeCell ref="F10:H10"/>
    <mergeCell ref="B11:H11"/>
    <mergeCell ref="B12:H12"/>
    <mergeCell ref="B13:H13"/>
    <mergeCell ref="B14:H14"/>
    <mergeCell ref="B15:C15"/>
    <mergeCell ref="E15:F15"/>
    <mergeCell ref="G15:H15"/>
    <mergeCell ref="E16:F16"/>
    <mergeCell ref="G16:H16"/>
    <mergeCell ref="E17:F17"/>
    <mergeCell ref="G17:H17"/>
    <mergeCell ref="E18:F18"/>
    <mergeCell ref="G18:H18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E25:F25"/>
    <mergeCell ref="G25:H25"/>
    <mergeCell ref="E26:F26"/>
    <mergeCell ref="G26:H26"/>
    <mergeCell ref="E27:F27"/>
    <mergeCell ref="G27:H27"/>
    <mergeCell ref="A15:A27"/>
    <mergeCell ref="B16:C18"/>
    <mergeCell ref="B19:C21"/>
    <mergeCell ref="B22:C24"/>
    <mergeCell ref="B25:C27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专业版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01收支总表</vt:lpstr>
      <vt:lpstr>02部门收入总体情况表</vt:lpstr>
      <vt:lpstr>03部门支出总体情况表</vt:lpstr>
      <vt:lpstr>04财政拨款收支总表</vt:lpstr>
      <vt:lpstr>05收入总表</vt:lpstr>
      <vt:lpstr>06支出总表</vt:lpstr>
      <vt:lpstr>07一般公共预算支出</vt:lpstr>
      <vt:lpstr>08基本支出</vt:lpstr>
      <vt:lpstr>09三公</vt:lpstr>
      <vt:lpstr>10财政拨款机关运行经费表</vt:lpstr>
      <vt:lpstr>11政府性基金预算支出表</vt:lpstr>
      <vt:lpstr>12国有资本经营预算支出表</vt:lpstr>
      <vt:lpstr>13部门管理转移支付表</vt:lpstr>
      <vt:lpstr>14部门整体支出绩效目标表</vt:lpstr>
      <vt:lpstr>15项目支出绩效目标表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娟</cp:lastModifiedBy>
  <cp:revision>1</cp:revision>
  <dcterms:created xsi:type="dcterms:W3CDTF">2016-01-08T15:52:00Z</dcterms:created>
  <cp:lastPrinted>2018-01-19T16:36:00Z</cp:lastPrinted>
  <dcterms:modified xsi:type="dcterms:W3CDTF">2024-03-12T11:26:04Z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60A780C9866642159E1E7BC3F2A91805_13</vt:lpwstr>
  </property>
</Properties>
</file>